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CONTABLE\"/>
    </mc:Choice>
  </mc:AlternateContent>
  <bookViews>
    <workbookView xWindow="0" yWindow="0" windowWidth="28800" windowHeight="11730"/>
  </bookViews>
  <sheets>
    <sheet name="NOTAS" sheetId="1" r:id="rId1"/>
  </sheets>
  <definedNames>
    <definedName name="_xlnm.Print_Area" localSheetId="0">NOTAS!$A$2:$L$462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1" i="1" l="1"/>
  <c r="D451" i="1"/>
  <c r="C451" i="1"/>
  <c r="E440" i="1"/>
  <c r="E431" i="1"/>
  <c r="E412" i="1"/>
  <c r="E398" i="1"/>
  <c r="E391" i="1"/>
  <c r="E404" i="1" s="1"/>
  <c r="C377" i="1"/>
  <c r="D365" i="1"/>
  <c r="C365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65" i="1" s="1"/>
  <c r="D339" i="1"/>
  <c r="C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39" i="1" s="1"/>
  <c r="D322" i="1"/>
  <c r="C322" i="1"/>
  <c r="E321" i="1"/>
  <c r="E320" i="1"/>
  <c r="E319" i="1"/>
  <c r="E318" i="1"/>
  <c r="E317" i="1"/>
  <c r="E316" i="1"/>
  <c r="E315" i="1"/>
  <c r="E322" i="1" s="1"/>
  <c r="E314" i="1"/>
  <c r="E313" i="1"/>
  <c r="E312" i="1"/>
  <c r="C304" i="1"/>
  <c r="D300" i="1" s="1"/>
  <c r="D303" i="1"/>
  <c r="D302" i="1"/>
  <c r="D301" i="1"/>
  <c r="D299" i="1"/>
  <c r="D296" i="1"/>
  <c r="D295" i="1"/>
  <c r="D294" i="1"/>
  <c r="D293" i="1"/>
  <c r="D291" i="1"/>
  <c r="D288" i="1"/>
  <c r="D287" i="1"/>
  <c r="D286" i="1"/>
  <c r="D285" i="1"/>
  <c r="D283" i="1"/>
  <c r="D280" i="1"/>
  <c r="D279" i="1"/>
  <c r="D278" i="1"/>
  <c r="D277" i="1"/>
  <c r="D276" i="1"/>
  <c r="D275" i="1"/>
  <c r="D272" i="1"/>
  <c r="D271" i="1"/>
  <c r="D270" i="1"/>
  <c r="D269" i="1"/>
  <c r="D268" i="1"/>
  <c r="D267" i="1"/>
  <c r="D264" i="1"/>
  <c r="D263" i="1"/>
  <c r="D262" i="1"/>
  <c r="D261" i="1"/>
  <c r="D260" i="1"/>
  <c r="D259" i="1"/>
  <c r="D256" i="1"/>
  <c r="D255" i="1"/>
  <c r="D254" i="1"/>
  <c r="D253" i="1"/>
  <c r="D252" i="1"/>
  <c r="D251" i="1"/>
  <c r="D248" i="1"/>
  <c r="D247" i="1"/>
  <c r="D246" i="1"/>
  <c r="D245" i="1"/>
  <c r="D244" i="1"/>
  <c r="D243" i="1"/>
  <c r="C233" i="1"/>
  <c r="C225" i="1"/>
  <c r="C195" i="1"/>
  <c r="C188" i="1"/>
  <c r="C181" i="1"/>
  <c r="C174" i="1"/>
  <c r="F166" i="1"/>
  <c r="E166" i="1"/>
  <c r="D166" i="1"/>
  <c r="C166" i="1"/>
  <c r="C140" i="1"/>
  <c r="C131" i="1"/>
  <c r="D124" i="1"/>
  <c r="C124" i="1"/>
  <c r="D113" i="1"/>
  <c r="C113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113" i="1" s="1"/>
  <c r="C74" i="1"/>
  <c r="C68" i="1"/>
  <c r="C58" i="1"/>
  <c r="F47" i="1"/>
  <c r="E47" i="1"/>
  <c r="D47" i="1"/>
  <c r="C47" i="1"/>
  <c r="E35" i="1"/>
  <c r="D35" i="1"/>
  <c r="C35" i="1"/>
  <c r="E23" i="1"/>
  <c r="C23" i="1"/>
  <c r="D241" i="1" l="1"/>
  <c r="D249" i="1"/>
  <c r="D257" i="1"/>
  <c r="D265" i="1"/>
  <c r="D273" i="1"/>
  <c r="D281" i="1"/>
  <c r="D289" i="1"/>
  <c r="D297" i="1"/>
  <c r="D242" i="1"/>
  <c r="D250" i="1"/>
  <c r="D258" i="1"/>
  <c r="D266" i="1"/>
  <c r="D274" i="1"/>
  <c r="D282" i="1"/>
  <c r="D290" i="1"/>
  <c r="D298" i="1"/>
  <c r="D284" i="1"/>
  <c r="D292" i="1"/>
  <c r="D304" i="1" l="1"/>
</calcChain>
</file>

<file path=xl/sharedStrings.xml><?xml version="1.0" encoding="utf-8"?>
<sst xmlns="http://schemas.openxmlformats.org/spreadsheetml/2006/main" count="395" uniqueCount="316">
  <si>
    <t xml:space="preserve">NOTAS A LOS ESTADOS FINANCIEROS </t>
  </si>
  <si>
    <t>Al 30 de Septiembre del 2018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</si>
  <si>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</si>
  <si>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</si>
  <si>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</si>
  <si>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</si>
  <si>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</si>
  <si>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</si>
  <si>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</si>
  <si>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</si>
  <si>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</si>
  <si>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</si>
  <si>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</si>
  <si>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</si>
  <si>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</si>
  <si>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</si>
  <si>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</si>
  <si>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</si>
  <si>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</si>
  <si>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</si>
  <si>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</si>
  <si>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</si>
  <si>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</si>
  <si>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</si>
  <si>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</si>
  <si>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</si>
  <si>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</si>
  <si>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</si>
  <si>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</si>
  <si>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</si>
  <si>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</si>
  <si>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</si>
  <si>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</si>
  <si>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</si>
  <si>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</si>
  <si>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</si>
  <si>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</si>
  <si>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</si>
  <si>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</si>
  <si>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</si>
  <si>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</si>
  <si>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</si>
  <si>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</si>
  <si>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</si>
  <si>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</si>
  <si>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</si>
  <si>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</si>
  <si>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</si>
  <si>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</si>
  <si>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</si>
  <si>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</si>
  <si>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</si>
  <si>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</si>
  <si>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</si>
  <si>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</si>
  <si>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</si>
  <si>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</si>
  <si>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</si>
  <si>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</si>
  <si>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</si>
  <si>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</si>
  <si>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</si>
  <si>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</si>
  <si>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</si>
  <si>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</si>
  <si>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</si>
  <si>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</si>
  <si>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</si>
  <si>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</si>
  <si>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</si>
  <si>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</si>
  <si>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</si>
  <si>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</si>
  <si>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</si>
  <si>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</si>
  <si>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</si>
  <si>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</si>
  <si>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</si>
  <si>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</si>
  <si>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</si>
  <si>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</si>
  <si>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</si>
  <si>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</si>
  <si>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</si>
  <si>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</si>
  <si>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</si>
  <si>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</si>
  <si>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</si>
  <si>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</si>
  <si>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</si>
  <si>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</si>
  <si>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</si>
  <si>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</si>
  <si>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</si>
  <si>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</si>
  <si>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</si>
  <si>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2112101001 PROVEEDORES DE BIENES Y SERVICIOS</t>
  </si>
  <si>
    <t>2117101003 ISR SALARIOS POR PAGAR</t>
  </si>
  <si>
    <t>2117101010 ISR RETENCION POR HONORARIOS</t>
  </si>
  <si>
    <t>2117102001 CEDULAR  HONORARIOS 1%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</si>
  <si>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</si>
  <si>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</si>
  <si>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</si>
  <si>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</si>
  <si>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</si>
  <si>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</si>
  <si>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</si>
  <si>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</si>
  <si>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</si>
  <si>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</si>
  <si>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</si>
  <si>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</si>
  <si>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</si>
  <si>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</si>
  <si>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</si>
  <si>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</si>
  <si>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</si>
  <si>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</si>
  <si>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</si>
  <si>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</si>
  <si>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</si>
  <si>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</si>
  <si>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</si>
  <si>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</si>
  <si>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</si>
  <si>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</si>
  <si>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</si>
  <si>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</si>
  <si>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</si>
  <si>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4159510710  REEXPEDICION DE CREDENCIALES</t>
  </si>
  <si>
    <t>4159511104  OTROS PRODUCTOS</t>
  </si>
  <si>
    <t>4169610162  APOYO ECONÓMICO PARA RESIDENCIAS PROFESIONALES</t>
  </si>
  <si>
    <t>4162610062  MULTAS E INFRACCIONES</t>
  </si>
  <si>
    <t>4169610000  OTROS APROVECHAMIENTOS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</si>
  <si>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</si>
  <si>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</si>
  <si>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</si>
  <si>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</si>
  <si>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</si>
  <si>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</si>
  <si>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</si>
  <si>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</si>
  <si>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</si>
  <si>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</si>
  <si>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</si>
  <si>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</si>
  <si>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</si>
  <si>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</si>
  <si>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</si>
  <si>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</si>
  <si>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</si>
  <si>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</si>
  <si>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</si>
  <si>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</si>
  <si>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</si>
  <si>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</si>
  <si>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</si>
  <si>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</si>
  <si>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</si>
  <si>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</si>
  <si>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</si>
  <si>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</si>
  <si>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</si>
  <si>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</si>
  <si>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5124242000 CEMENTO Y PRODUCTOS DE CONCRETO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</si>
  <si>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</si>
  <si>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</si>
  <si>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</si>
  <si>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</si>
  <si>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</si>
  <si>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</si>
  <si>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</si>
  <si>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</si>
  <si>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</si>
  <si>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</si>
  <si>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</si>
  <si>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</si>
  <si>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</si>
  <si>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5129291000 HERRAMIENTAS MENORES</t>
  </si>
  <si>
    <t>5129294000 REFACCIONES Y ACCESORIOS PARA EQ. DE COMPUTO</t>
  </si>
  <si>
    <t>5129295000 REF. Y ACCESORIOS ME. EQ. E INST. MÉD. Y LAB.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</si>
  <si>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</si>
  <si>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</si>
  <si>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</si>
  <si>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</si>
  <si>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</si>
  <si>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</si>
  <si>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5132329000 OTROS ARRENDAMIENTOS</t>
  </si>
  <si>
    <t>5133334000 CAPACITACIÓN</t>
  </si>
  <si>
    <t>5133336000 SERVS. APOYO ADMVO., FOTOCOPIADO E IMPRESION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</si>
  <si>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</si>
  <si>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</si>
  <si>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</si>
  <si>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</si>
  <si>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5135352000 INST., REPAR. MTTO. MOB. Y EQ. ADMON., EDU. Y REC.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</si>
  <si>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</si>
  <si>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</si>
  <si>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</si>
  <si>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</si>
  <si>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</si>
  <si>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</si>
  <si>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GUB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</si>
  <si>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</si>
  <si>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</si>
  <si>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</si>
  <si>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</si>
  <si>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</si>
  <si>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</si>
  <si>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</si>
  <si>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</si>
  <si>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</si>
  <si>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</si>
  <si>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</si>
  <si>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</si>
  <si>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</si>
  <si>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</si>
  <si>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</si>
  <si>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</si>
  <si>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PÚBLICA</t>
  </si>
  <si>
    <t>3111835000 CONVENIO BIENES MUEBLES</t>
  </si>
  <si>
    <t>3111836000 CONVENIO FEDERAL OBRA PÚBLICA</t>
  </si>
  <si>
    <t>3111924205 MUNICIPAL BIENES MUEBLES E INMUEBLES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</si>
  <si>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</si>
  <si>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</si>
  <si>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</si>
  <si>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</si>
  <si>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</si>
  <si>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</si>
  <si>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</si>
  <si>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</si>
  <si>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</si>
  <si>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</si>
  <si>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</si>
  <si>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</si>
  <si>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</si>
  <si>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</si>
  <si>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</si>
  <si>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</si>
  <si>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</si>
  <si>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</si>
  <si>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</si>
  <si>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</si>
  <si>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</si>
  <si>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1112102001 BANCOMER 00198285020 RECURSO PROPIO</t>
  </si>
  <si>
    <t>1112102002 BANCOMER 0199739939 INGRESOS EDUCATIVOS</t>
  </si>
  <si>
    <t>1112106001 BAJIO 90000450471 RECURSO ESTATAL</t>
  </si>
  <si>
    <t>1112106002 BAJIO 90000450487 RECURSO FEDERAL</t>
  </si>
  <si>
    <t>1112106005 BAJIO 7900005722844 FAFEF 2015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</si>
  <si>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</si>
  <si>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</si>
  <si>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</si>
  <si>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</si>
  <si>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</si>
  <si>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</si>
  <si>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</si>
  <si>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</si>
  <si>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1112106015 BAJIO 230485310101 EQUIPAMIENTO LABORATORIO ITSPR</t>
  </si>
  <si>
    <t>EFE-02 ADQ. BIENES MUEBLES E INMUEBLES</t>
  </si>
  <si>
    <t>% SUB</t>
  </si>
  <si>
    <t>INMUEBLES</t>
  </si>
  <si>
    <t>1236 Construcciones en Proceso en Bienes</t>
  </si>
  <si>
    <t>1242152100 Equipo y aparatos audiovisuales 2011</t>
  </si>
  <si>
    <t>1244 Equipo de Transporte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</si>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</sst>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08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2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3" fontId="1" fillId="0" borderId="3" xfId="1" applyFont="1" applyBorder="1"/>
    <xf numFmtId="43" fontId="2" fillId="0" borderId="4" xfId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/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43" fontId="16" fillId="0" borderId="1" xfId="1" applyFont="1" applyFill="1" applyBorder="1"/>
    <xf numFmtId="0" fontId="17" fillId="0" borderId="0" xfId="0" applyFont="1" applyFill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1" fillId="0" borderId="0" xfId="0" applyFont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6" fillId="0" borderId="11" xfId="0" applyFont="1" applyFill="1" applyBorder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60673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53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4606178" y="961632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63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609540" y="1155270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70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4972623" y="1301507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127</xdr:row>
      <xdr:rowOff>35298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282862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134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361890" y="2423104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048125" y="301942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177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048125" y="316201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184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048125" y="329329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447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4974304" y="788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694765</xdr:colOff>
      <xdr:row>455</xdr:row>
      <xdr:rowOff>0</xdr:rowOff>
    </xdr:from>
    <xdr:to>
      <xdr:col>1</xdr:col>
      <xdr:colOff>3282950</xdr:colOff>
      <xdr:row>460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456765" y="80257650"/>
          <a:ext cx="258818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990595</xdr:colOff>
      <xdr:row>455</xdr:row>
      <xdr:rowOff>26187</xdr:rowOff>
    </xdr:from>
    <xdr:to>
      <xdr:col>4</xdr:col>
      <xdr:colOff>1085850</xdr:colOff>
      <xdr:row>460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4972045" y="80283837"/>
          <a:ext cx="264795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1"/>
  <sheetViews>
    <sheetView showGridLines="0" tabSelected="1" zoomScale="85" zoomScaleNormal="85" zoomScaleSheetLayoutView="80" workbookViewId="0">
      <selection activeCell="I132" sqref="I132"/>
    </sheetView>
  </sheetViews>
  <sheetFormatPr baseColWidth="10" defaultRowHeight="12.75"/>
  <cols>
    <col min="1" max="1" width="11.42578125" style="1"/>
    <col min="2" max="2" width="49.28515625" style="1" customWidth="1"/>
    <col min="3" max="3" width="13.85546875" style="1" customWidth="1"/>
    <col min="4" max="4" width="23.42578125" style="1" customWidth="1"/>
    <col min="5" max="5" width="18.5703125" style="1" customWidth="1"/>
    <col min="6" max="6" width="8.140625" style="1" customWidth="1"/>
    <col min="7" max="7" width="13" style="1" customWidth="1"/>
    <col min="8" max="8" width="4.42578125" style="1" customWidth="1"/>
    <col min="9" max="16384" width="11.42578125" style="1"/>
  </cols>
  <sheetData>
    <row r="2" spans="1:12" ht="4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24" customHeight="1">
      <c r="A4" s="204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3.5">
      <c r="B5" s="2"/>
      <c r="C5" s="3"/>
      <c r="D5" s="4"/>
      <c r="E5" s="4"/>
      <c r="F5" s="4"/>
    </row>
    <row r="6" spans="1:12">
      <c r="D6" s="5" t="s">
        <v>2</v>
      </c>
      <c r="E6" s="6" t="s">
        <v>3</v>
      </c>
      <c r="F6" s="7"/>
    </row>
    <row r="7" spans="1:12">
      <c r="B7" s="5"/>
      <c r="C7" s="8"/>
      <c r="D7" s="9"/>
      <c r="E7" s="10"/>
      <c r="F7" s="11"/>
      <c r="I7" s="9"/>
      <c r="J7" s="10"/>
      <c r="K7" s="11"/>
      <c r="L7" s="10"/>
    </row>
    <row r="9" spans="1:12" ht="15">
      <c r="A9" s="205" t="s">
        <v>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>
      <c r="B10" s="12"/>
      <c r="C10" s="8"/>
      <c r="D10" s="9"/>
      <c r="E10" s="10"/>
      <c r="F10" s="11"/>
    </row>
    <row r="11" spans="1:12">
      <c r="B11" s="13" t="s">
        <v>5</v>
      </c>
      <c r="C11" s="14"/>
      <c r="D11" s="4"/>
      <c r="E11" s="4"/>
      <c r="F11" s="4"/>
    </row>
    <row r="12" spans="1:12">
      <c r="B12" s="15"/>
      <c r="C12" s="3"/>
      <c r="D12" s="4"/>
      <c r="E12" s="4"/>
      <c r="F12" s="4"/>
    </row>
    <row r="13" spans="1:12">
      <c r="B13" s="16" t="s">
        <v>6</v>
      </c>
      <c r="C13" s="3"/>
      <c r="D13" s="4"/>
      <c r="E13" s="4"/>
      <c r="F13" s="4"/>
    </row>
    <row r="14" spans="1:12">
      <c r="C14" s="3"/>
    </row>
    <row r="15" spans="1:12">
      <c r="B15" s="17" t="s">
        <v>7</v>
      </c>
      <c r="C15" s="10"/>
      <c r="D15" s="10"/>
      <c r="E15" s="10"/>
    </row>
    <row r="16" spans="1:12">
      <c r="B16" s="18"/>
      <c r="C16" s="10"/>
      <c r="D16" s="10"/>
      <c r="E16" s="10"/>
    </row>
    <row r="17" spans="2:5" ht="20.25" customHeight="1">
      <c r="B17" s="19" t="s">
        <v>8</v>
      </c>
      <c r="C17" s="20" t="s">
        <v>9</v>
      </c>
      <c r="D17" s="20" t="s">
        <v>10</v>
      </c>
      <c r="E17" s="20" t="s">
        <v>11</v>
      </c>
    </row>
    <row r="18" spans="2:5">
      <c r="B18" s="21" t="s">
        <v>12</v>
      </c>
      <c r="C18" s="22"/>
      <c r="D18" s="22">
        <v>0</v>
      </c>
      <c r="E18" s="22">
        <v>0</v>
      </c>
    </row>
    <row r="19" spans="2:5">
      <c r="B19" s="23"/>
      <c r="C19" s="24"/>
      <c r="D19" s="24">
        <v>0</v>
      </c>
      <c r="E19" s="24">
        <v>0</v>
      </c>
    </row>
    <row r="20" spans="2:5">
      <c r="B20" s="23" t="s">
        <v>13</v>
      </c>
      <c r="C20" s="24"/>
      <c r="D20" s="24">
        <v>0</v>
      </c>
      <c r="E20" s="24">
        <v>0</v>
      </c>
    </row>
    <row r="21" spans="2:5">
      <c r="B21" s="23"/>
      <c r="C21" s="24"/>
      <c r="D21" s="24">
        <v>0</v>
      </c>
      <c r="E21" s="24">
        <v>0</v>
      </c>
    </row>
    <row r="22" spans="2:5">
      <c r="B22" s="25" t="s">
        <v>14</v>
      </c>
      <c r="C22" s="26"/>
      <c r="D22" s="26">
        <v>0</v>
      </c>
      <c r="E22" s="26">
        <v>0</v>
      </c>
    </row>
    <row r="23" spans="2:5">
      <c r="B23" s="18"/>
      <c r="C23" s="20">
        <f>SUM(C18:C22)</f>
        <v>0</v>
      </c>
      <c r="D23" s="20"/>
      <c r="E23" s="20">
        <f>SUM(E18:E22)</f>
        <v>0</v>
      </c>
    </row>
    <row r="24" spans="2:5">
      <c r="B24" s="18"/>
      <c r="C24" s="10"/>
      <c r="D24" s="10"/>
      <c r="E24" s="10"/>
    </row>
    <row r="25" spans="2:5">
      <c r="B25" s="18"/>
      <c r="C25" s="10"/>
      <c r="D25" s="10"/>
      <c r="E25" s="10"/>
    </row>
    <row r="26" spans="2:5">
      <c r="B26" s="18"/>
      <c r="C26" s="10"/>
      <c r="D26" s="10"/>
      <c r="E26" s="10"/>
    </row>
    <row r="27" spans="2:5">
      <c r="B27" s="17" t="s">
        <v>15</v>
      </c>
      <c r="C27" s="27"/>
      <c r="D27" s="10"/>
      <c r="E27" s="10"/>
    </row>
    <row r="29" spans="2:5" ht="18.75" customHeight="1">
      <c r="B29" s="19" t="s">
        <v>16</v>
      </c>
      <c r="C29" s="20" t="s">
        <v>9</v>
      </c>
      <c r="D29" s="20" t="s">
        <v>17</v>
      </c>
      <c r="E29" s="20" t="s">
        <v>18</v>
      </c>
    </row>
    <row r="30" spans="2:5">
      <c r="B30" s="23" t="s">
        <v>19</v>
      </c>
      <c r="C30" s="28"/>
      <c r="D30" s="28"/>
      <c r="E30" s="28"/>
    </row>
    <row r="31" spans="2:5">
      <c r="B31" s="29" t="s">
        <v>20</v>
      </c>
      <c r="C31" s="28">
        <v>0</v>
      </c>
      <c r="D31" s="28"/>
      <c r="E31" s="28"/>
    </row>
    <row r="32" spans="2:5" ht="14.25" customHeight="1">
      <c r="B32" s="23" t="s">
        <v>21</v>
      </c>
      <c r="C32" s="28"/>
      <c r="D32" s="28"/>
      <c r="E32" s="28"/>
    </row>
    <row r="33" spans="2:6" ht="14.25" customHeight="1">
      <c r="B33" s="23"/>
      <c r="C33" s="28"/>
      <c r="D33" s="28"/>
      <c r="E33" s="28"/>
    </row>
    <row r="34" spans="2:6" ht="14.25" customHeight="1">
      <c r="B34" s="25"/>
      <c r="C34" s="30"/>
      <c r="D34" s="30"/>
      <c r="E34" s="30"/>
    </row>
    <row r="35" spans="2:6" ht="14.25" customHeight="1">
      <c r="C35" s="20">
        <f>SUM(C30:C34)</f>
        <v>0</v>
      </c>
      <c r="D35" s="20">
        <f>SUM(D30:D34)</f>
        <v>0</v>
      </c>
      <c r="E35" s="20">
        <f>SUM(E30:E34)</f>
        <v>0</v>
      </c>
    </row>
    <row r="36" spans="2:6" ht="14.25" customHeight="1">
      <c r="C36" s="31"/>
      <c r="D36" s="31"/>
      <c r="E36" s="31"/>
    </row>
    <row r="37" spans="2:6" ht="14.25" customHeight="1"/>
    <row r="38" spans="2:6" ht="23.25" customHeight="1">
      <c r="B38" s="19" t="s">
        <v>22</v>
      </c>
      <c r="C38" s="20" t="s">
        <v>9</v>
      </c>
      <c r="D38" s="20" t="s">
        <v>23</v>
      </c>
      <c r="E38" s="20" t="s">
        <v>24</v>
      </c>
      <c r="F38" s="20" t="s">
        <v>25</v>
      </c>
    </row>
    <row r="39" spans="2:6" ht="14.25" customHeight="1">
      <c r="B39" s="23" t="s">
        <v>26</v>
      </c>
      <c r="C39" s="28"/>
      <c r="D39" s="28"/>
      <c r="E39" s="28"/>
      <c r="F39" s="28"/>
    </row>
    <row r="40" spans="2:6" ht="14.25" customHeight="1">
      <c r="B40" s="32" t="s">
        <v>27</v>
      </c>
      <c r="C40" s="28">
        <v>10501.22</v>
      </c>
      <c r="D40" s="28"/>
      <c r="E40" s="28"/>
      <c r="F40" s="28"/>
    </row>
    <row r="41" spans="2:6" ht="14.25" customHeight="1">
      <c r="B41" s="32" t="s">
        <v>28</v>
      </c>
      <c r="C41" s="28">
        <v>3828.8</v>
      </c>
      <c r="D41" s="28"/>
      <c r="E41" s="28"/>
      <c r="F41" s="28"/>
    </row>
    <row r="42" spans="2:6" ht="14.25" customHeight="1">
      <c r="B42" s="32" t="s">
        <v>29</v>
      </c>
      <c r="C42" s="28">
        <v>0.75</v>
      </c>
      <c r="D42" s="28"/>
      <c r="E42" s="28"/>
      <c r="F42" s="28"/>
    </row>
    <row r="43" spans="2:6" ht="14.25" customHeight="1">
      <c r="B43" s="32" t="s">
        <v>30</v>
      </c>
      <c r="C43" s="28">
        <v>26900.67</v>
      </c>
      <c r="D43" s="28"/>
      <c r="E43" s="28"/>
      <c r="F43" s="28"/>
    </row>
    <row r="44" spans="2:6" ht="14.25" customHeight="1">
      <c r="B44" s="23" t="s">
        <v>31</v>
      </c>
      <c r="C44" s="28"/>
      <c r="D44" s="28"/>
      <c r="E44" s="28"/>
      <c r="F44" s="28"/>
    </row>
    <row r="45" spans="2:6" ht="14.25" customHeight="1">
      <c r="B45" s="32" t="s">
        <v>32</v>
      </c>
      <c r="C45" s="28">
        <v>6000</v>
      </c>
      <c r="D45" s="28"/>
      <c r="E45" s="28"/>
      <c r="F45" s="28"/>
    </row>
    <row r="46" spans="2:6" ht="14.25" customHeight="1">
      <c r="B46" s="25"/>
      <c r="C46" s="30"/>
      <c r="D46" s="30"/>
      <c r="E46" s="30"/>
      <c r="F46" s="30"/>
    </row>
    <row r="47" spans="2:6" ht="14.25" customHeight="1">
      <c r="C47" s="33">
        <f>SUM(C38:C46)</f>
        <v>47231.44</v>
      </c>
      <c r="D47" s="33">
        <f>SUM(D38:D46)</f>
        <v>0</v>
      </c>
      <c r="E47" s="20">
        <f>SUM(E38:E46)</f>
        <v>0</v>
      </c>
      <c r="F47" s="20">
        <f>SUM(F38:F46)</f>
        <v>0</v>
      </c>
    </row>
    <row r="48" spans="2:6" ht="14.25" customHeight="1"/>
    <row r="49" spans="2:7" ht="14.25" customHeight="1"/>
    <row r="50" spans="2:7" ht="14.25" customHeight="1"/>
    <row r="51" spans="2:7" ht="14.25" customHeight="1">
      <c r="B51" s="17" t="s">
        <v>33</v>
      </c>
    </row>
    <row r="52" spans="2:7" ht="14.25" customHeight="1">
      <c r="B52" s="34"/>
    </row>
    <row r="53" spans="2:7" ht="24" customHeight="1">
      <c r="B53" s="19" t="s">
        <v>34</v>
      </c>
      <c r="C53" s="20" t="s">
        <v>9</v>
      </c>
      <c r="D53" s="20" t="s">
        <v>35</v>
      </c>
    </row>
    <row r="54" spans="2:7" ht="14.25" customHeight="1">
      <c r="B54" s="21" t="s">
        <v>36</v>
      </c>
      <c r="C54" s="22"/>
      <c r="D54" s="22">
        <v>0</v>
      </c>
    </row>
    <row r="55" spans="2:7" ht="14.25" customHeight="1">
      <c r="B55" s="23"/>
      <c r="C55" s="24"/>
      <c r="D55" s="24">
        <v>0</v>
      </c>
    </row>
    <row r="56" spans="2:7" ht="14.25" customHeight="1">
      <c r="B56" s="23" t="s">
        <v>37</v>
      </c>
      <c r="C56" s="24"/>
      <c r="D56" s="24"/>
    </row>
    <row r="57" spans="2:7" ht="14.25" customHeight="1">
      <c r="B57" s="25"/>
      <c r="C57" s="26"/>
      <c r="D57" s="26">
        <v>0</v>
      </c>
    </row>
    <row r="58" spans="2:7" ht="14.25" customHeight="1">
      <c r="B58" s="35"/>
      <c r="C58" s="20">
        <f>SUM(C53:C57)</f>
        <v>0</v>
      </c>
      <c r="D58" s="20"/>
    </row>
    <row r="59" spans="2:7" ht="14.25" customHeight="1">
      <c r="B59" s="35"/>
      <c r="C59" s="36"/>
      <c r="D59" s="36"/>
    </row>
    <row r="60" spans="2:7" ht="14.25" customHeight="1"/>
    <row r="61" spans="2:7" ht="14.25" customHeight="1">
      <c r="B61" s="17" t="s">
        <v>38</v>
      </c>
    </row>
    <row r="62" spans="2:7" ht="14.25" customHeight="1">
      <c r="B62" s="34"/>
    </row>
    <row r="63" spans="2:7" ht="27.75" customHeight="1">
      <c r="B63" s="19" t="s">
        <v>39</v>
      </c>
      <c r="C63" s="20" t="s">
        <v>9</v>
      </c>
      <c r="D63" s="20" t="s">
        <v>10</v>
      </c>
      <c r="E63" s="20" t="s">
        <v>40</v>
      </c>
      <c r="F63" s="37" t="s">
        <v>41</v>
      </c>
      <c r="G63" s="20" t="s">
        <v>42</v>
      </c>
    </row>
    <row r="64" spans="2:7" ht="14.25" customHeight="1">
      <c r="B64" s="38" t="s">
        <v>43</v>
      </c>
      <c r="C64" s="36"/>
      <c r="D64" s="36">
        <v>0</v>
      </c>
      <c r="E64" s="36">
        <v>0</v>
      </c>
      <c r="F64" s="36">
        <v>0</v>
      </c>
      <c r="G64" s="39">
        <v>0</v>
      </c>
    </row>
    <row r="65" spans="2:7" ht="14.25" customHeight="1">
      <c r="B65" s="38"/>
      <c r="C65" s="36"/>
      <c r="D65" s="36">
        <v>0</v>
      </c>
      <c r="E65" s="36">
        <v>0</v>
      </c>
      <c r="F65" s="36">
        <v>0</v>
      </c>
      <c r="G65" s="39">
        <v>0</v>
      </c>
    </row>
    <row r="66" spans="2:7" ht="14.25" customHeight="1">
      <c r="B66" s="38"/>
      <c r="C66" s="36"/>
      <c r="D66" s="36">
        <v>0</v>
      </c>
      <c r="E66" s="36">
        <v>0</v>
      </c>
      <c r="F66" s="36">
        <v>0</v>
      </c>
      <c r="G66" s="39">
        <v>0</v>
      </c>
    </row>
    <row r="67" spans="2:7" ht="14.25" customHeight="1">
      <c r="B67" s="40"/>
      <c r="C67" s="41"/>
      <c r="D67" s="41">
        <v>0</v>
      </c>
      <c r="E67" s="41">
        <v>0</v>
      </c>
      <c r="F67" s="41">
        <v>0</v>
      </c>
      <c r="G67" s="42">
        <v>0</v>
      </c>
    </row>
    <row r="68" spans="2:7" ht="15" customHeight="1">
      <c r="B68" s="35"/>
      <c r="C68" s="20">
        <f>SUM(C63:C67)</f>
        <v>0</v>
      </c>
      <c r="D68" s="43">
        <v>0</v>
      </c>
      <c r="E68" s="44">
        <v>0</v>
      </c>
      <c r="F68" s="44">
        <v>0</v>
      </c>
      <c r="G68" s="45">
        <v>0</v>
      </c>
    </row>
    <row r="69" spans="2:7">
      <c r="B69" s="35"/>
      <c r="C69" s="46"/>
      <c r="D69" s="46"/>
      <c r="E69" s="46"/>
      <c r="F69" s="46"/>
      <c r="G69" s="46"/>
    </row>
    <row r="70" spans="2:7">
      <c r="B70" s="35"/>
      <c r="C70" s="46"/>
      <c r="D70" s="46"/>
      <c r="E70" s="46"/>
      <c r="F70" s="46"/>
      <c r="G70" s="46"/>
    </row>
    <row r="71" spans="2:7" ht="26.25" customHeight="1">
      <c r="B71" s="19" t="s">
        <v>44</v>
      </c>
      <c r="C71" s="20" t="s">
        <v>9</v>
      </c>
      <c r="D71" s="20" t="s">
        <v>10</v>
      </c>
      <c r="E71" s="20" t="s">
        <v>45</v>
      </c>
      <c r="F71" s="46"/>
      <c r="G71" s="46"/>
    </row>
    <row r="72" spans="2:7">
      <c r="B72" s="21" t="s">
        <v>46</v>
      </c>
      <c r="C72" s="39"/>
      <c r="D72" s="24">
        <v>0</v>
      </c>
      <c r="E72" s="24">
        <v>0</v>
      </c>
      <c r="F72" s="46"/>
      <c r="G72" s="46"/>
    </row>
    <row r="73" spans="2:7">
      <c r="B73" s="25"/>
      <c r="C73" s="39"/>
      <c r="D73" s="24">
        <v>0</v>
      </c>
      <c r="E73" s="24">
        <v>0</v>
      </c>
      <c r="F73" s="46"/>
      <c r="G73" s="46"/>
    </row>
    <row r="74" spans="2:7" ht="16.5" customHeight="1">
      <c r="B74" s="35"/>
      <c r="C74" s="20">
        <f>SUM(C72:C73)</f>
        <v>0</v>
      </c>
      <c r="D74" s="206"/>
      <c r="E74" s="207"/>
      <c r="F74" s="46"/>
      <c r="G74" s="46"/>
    </row>
    <row r="75" spans="2:7">
      <c r="B75" s="35"/>
      <c r="C75" s="46"/>
      <c r="D75" s="46"/>
      <c r="E75" s="46"/>
      <c r="F75" s="46"/>
      <c r="G75" s="46"/>
    </row>
    <row r="76" spans="2:7">
      <c r="B76" s="34"/>
    </row>
    <row r="77" spans="2:7">
      <c r="B77" s="17" t="s">
        <v>47</v>
      </c>
    </row>
    <row r="79" spans="2:7">
      <c r="B79" s="34"/>
    </row>
    <row r="80" spans="2:7" ht="24" customHeight="1">
      <c r="B80" s="19" t="s">
        <v>48</v>
      </c>
      <c r="C80" s="20" t="s">
        <v>49</v>
      </c>
      <c r="D80" s="20" t="s">
        <v>50</v>
      </c>
      <c r="E80" s="20" t="s">
        <v>51</v>
      </c>
      <c r="F80" s="20" t="s">
        <v>52</v>
      </c>
    </row>
    <row r="81" spans="2:6">
      <c r="B81" s="21" t="s">
        <v>53</v>
      </c>
      <c r="C81" s="47"/>
      <c r="D81" s="48"/>
      <c r="E81" s="48"/>
      <c r="F81" s="48">
        <v>0</v>
      </c>
    </row>
    <row r="82" spans="2:6">
      <c r="B82" s="29" t="s">
        <v>54</v>
      </c>
      <c r="C82" s="49">
        <v>44611515.539999999</v>
      </c>
      <c r="D82" s="49">
        <v>65727107.259999998</v>
      </c>
      <c r="E82" s="50">
        <f>(+C82-D82)*-1</f>
        <v>21115591.719999999</v>
      </c>
      <c r="F82" s="28">
        <v>0</v>
      </c>
    </row>
    <row r="83" spans="2:6">
      <c r="B83" s="23" t="s">
        <v>55</v>
      </c>
      <c r="C83" s="49"/>
      <c r="D83" s="49"/>
      <c r="E83" s="28"/>
      <c r="F83" s="28">
        <v>0</v>
      </c>
    </row>
    <row r="84" spans="2:6">
      <c r="B84" s="29" t="s">
        <v>56</v>
      </c>
      <c r="C84" s="49">
        <v>1377000.96</v>
      </c>
      <c r="D84" s="49">
        <v>1377000.96</v>
      </c>
      <c r="E84" s="50">
        <f>(+C84-D84)*-1</f>
        <v>0</v>
      </c>
      <c r="F84" s="28"/>
    </row>
    <row r="85" spans="2:6">
      <c r="B85" s="29" t="s">
        <v>57</v>
      </c>
      <c r="C85" s="49">
        <v>1816248.03</v>
      </c>
      <c r="D85" s="49">
        <v>1816248.03</v>
      </c>
      <c r="E85" s="50">
        <f t="shared" ref="E85:E97" si="0">(+C85-D85)*-1</f>
        <v>0</v>
      </c>
      <c r="F85" s="28"/>
    </row>
    <row r="86" spans="2:6">
      <c r="B86" s="29" t="s">
        <v>58</v>
      </c>
      <c r="C86" s="49">
        <v>154974</v>
      </c>
      <c r="D86" s="49">
        <v>154974</v>
      </c>
      <c r="E86" s="50">
        <f t="shared" si="0"/>
        <v>0</v>
      </c>
      <c r="F86" s="28"/>
    </row>
    <row r="87" spans="2:6">
      <c r="B87" s="29" t="s">
        <v>59</v>
      </c>
      <c r="C87" s="49">
        <v>87689.5</v>
      </c>
      <c r="D87" s="49">
        <v>87689.5</v>
      </c>
      <c r="E87" s="50">
        <f t="shared" si="0"/>
        <v>0</v>
      </c>
      <c r="F87" s="28"/>
    </row>
    <row r="88" spans="2:6">
      <c r="B88" s="29" t="s">
        <v>60</v>
      </c>
      <c r="C88" s="49">
        <v>14909.3</v>
      </c>
      <c r="D88" s="49">
        <v>14909.3</v>
      </c>
      <c r="E88" s="50">
        <f t="shared" si="0"/>
        <v>0</v>
      </c>
      <c r="F88" s="28"/>
    </row>
    <row r="89" spans="2:6">
      <c r="B89" s="29" t="s">
        <v>61</v>
      </c>
      <c r="C89" s="49">
        <v>133915.04999999999</v>
      </c>
      <c r="D89" s="49">
        <v>133915.04999999999</v>
      </c>
      <c r="E89" s="50">
        <f t="shared" si="0"/>
        <v>0</v>
      </c>
      <c r="F89" s="28"/>
    </row>
    <row r="90" spans="2:6">
      <c r="B90" s="29" t="s">
        <v>62</v>
      </c>
      <c r="C90" s="49">
        <v>1959889.6</v>
      </c>
      <c r="D90" s="49">
        <v>1959889.6</v>
      </c>
      <c r="E90" s="50">
        <f t="shared" si="0"/>
        <v>0</v>
      </c>
      <c r="F90" s="28"/>
    </row>
    <row r="91" spans="2:6">
      <c r="B91" s="29" t="s">
        <v>63</v>
      </c>
      <c r="C91" s="49">
        <v>378298.88</v>
      </c>
      <c r="D91" s="49">
        <v>1575718.88</v>
      </c>
      <c r="E91" s="50">
        <f t="shared" si="0"/>
        <v>1197420</v>
      </c>
      <c r="F91" s="28"/>
    </row>
    <row r="92" spans="2:6">
      <c r="B92" s="29" t="s">
        <v>64</v>
      </c>
      <c r="C92" s="49">
        <v>5617</v>
      </c>
      <c r="D92" s="49">
        <v>5617</v>
      </c>
      <c r="E92" s="50">
        <f t="shared" si="0"/>
        <v>0</v>
      </c>
      <c r="F92" s="28"/>
    </row>
    <row r="93" spans="2:6">
      <c r="B93" s="29" t="s">
        <v>65</v>
      </c>
      <c r="C93" s="49">
        <v>16200</v>
      </c>
      <c r="D93" s="49">
        <v>16200</v>
      </c>
      <c r="E93" s="50">
        <f t="shared" si="0"/>
        <v>0</v>
      </c>
      <c r="F93" s="28"/>
    </row>
    <row r="94" spans="2:6">
      <c r="B94" s="29" t="s">
        <v>66</v>
      </c>
      <c r="C94" s="49">
        <v>236043</v>
      </c>
      <c r="D94" s="49">
        <v>236043</v>
      </c>
      <c r="E94" s="50">
        <f t="shared" si="0"/>
        <v>0</v>
      </c>
      <c r="F94" s="28"/>
    </row>
    <row r="95" spans="2:6">
      <c r="B95" s="29" t="s">
        <v>67</v>
      </c>
      <c r="C95" s="49">
        <v>321186.55</v>
      </c>
      <c r="D95" s="49">
        <v>321186.55</v>
      </c>
      <c r="E95" s="50">
        <f t="shared" si="0"/>
        <v>0</v>
      </c>
      <c r="F95" s="28"/>
    </row>
    <row r="96" spans="2:6">
      <c r="B96" s="29" t="s">
        <v>68</v>
      </c>
      <c r="C96" s="49">
        <v>295231.92</v>
      </c>
      <c r="D96" s="49">
        <v>295231.92</v>
      </c>
      <c r="E96" s="50">
        <f t="shared" si="0"/>
        <v>0</v>
      </c>
      <c r="F96" s="28"/>
    </row>
    <row r="97" spans="2:6">
      <c r="B97" s="29" t="s">
        <v>69</v>
      </c>
      <c r="C97" s="49">
        <v>77490</v>
      </c>
      <c r="D97" s="49">
        <v>77490</v>
      </c>
      <c r="E97" s="50">
        <f t="shared" si="0"/>
        <v>0</v>
      </c>
      <c r="F97" s="28"/>
    </row>
    <row r="98" spans="2:6">
      <c r="B98" s="23" t="s">
        <v>70</v>
      </c>
      <c r="C98" s="49"/>
      <c r="D98" s="49"/>
      <c r="E98" s="28"/>
      <c r="F98" s="28"/>
    </row>
    <row r="99" spans="2:6">
      <c r="B99" s="29" t="s">
        <v>71</v>
      </c>
      <c r="C99" s="49">
        <v>-165101.65</v>
      </c>
      <c r="D99" s="49">
        <v>-165101.65</v>
      </c>
      <c r="E99" s="50">
        <f t="shared" ref="E99:E111" si="1">(+C99-D99)*-1</f>
        <v>0</v>
      </c>
      <c r="F99" s="28"/>
    </row>
    <row r="100" spans="2:6">
      <c r="B100" s="29" t="s">
        <v>72</v>
      </c>
      <c r="C100" s="49">
        <v>-634862.73</v>
      </c>
      <c r="D100" s="49">
        <v>-634862.73</v>
      </c>
      <c r="E100" s="50">
        <f t="shared" si="1"/>
        <v>0</v>
      </c>
      <c r="F100" s="28"/>
    </row>
    <row r="101" spans="2:6">
      <c r="B101" s="29" t="s">
        <v>73</v>
      </c>
      <c r="C101" s="49">
        <v>-19040.650000000001</v>
      </c>
      <c r="D101" s="49">
        <v>-19040.650000000001</v>
      </c>
      <c r="E101" s="50">
        <f t="shared" si="1"/>
        <v>0</v>
      </c>
      <c r="F101" s="28"/>
    </row>
    <row r="102" spans="2:6">
      <c r="B102" s="29" t="s">
        <v>74</v>
      </c>
      <c r="C102" s="49">
        <v>-11691.99</v>
      </c>
      <c r="D102" s="49">
        <v>-11691.99</v>
      </c>
      <c r="E102" s="50">
        <f t="shared" si="1"/>
        <v>0</v>
      </c>
      <c r="F102" s="28"/>
    </row>
    <row r="103" spans="2:6">
      <c r="B103" s="29" t="s">
        <v>75</v>
      </c>
      <c r="C103" s="49">
        <v>-1739.42</v>
      </c>
      <c r="D103" s="49">
        <v>-1739.42</v>
      </c>
      <c r="E103" s="50">
        <f t="shared" si="1"/>
        <v>0</v>
      </c>
      <c r="F103" s="28"/>
    </row>
    <row r="104" spans="2:6">
      <c r="B104" s="29" t="s">
        <v>76</v>
      </c>
      <c r="C104" s="49">
        <v>-23435.72</v>
      </c>
      <c r="D104" s="49">
        <v>-23435.72</v>
      </c>
      <c r="E104" s="50">
        <f t="shared" si="1"/>
        <v>0</v>
      </c>
      <c r="F104" s="28"/>
    </row>
    <row r="105" spans="2:6">
      <c r="B105" s="29" t="s">
        <v>77</v>
      </c>
      <c r="C105" s="49">
        <v>-359313.09</v>
      </c>
      <c r="D105" s="49">
        <v>-359313.09</v>
      </c>
      <c r="E105" s="50">
        <f t="shared" si="1"/>
        <v>0</v>
      </c>
      <c r="F105" s="28"/>
    </row>
    <row r="106" spans="2:6">
      <c r="B106" s="29" t="s">
        <v>78</v>
      </c>
      <c r="C106" s="49">
        <v>-197030.67</v>
      </c>
      <c r="D106" s="49">
        <v>-197030.67</v>
      </c>
      <c r="E106" s="50">
        <f t="shared" si="1"/>
        <v>0</v>
      </c>
      <c r="F106" s="28"/>
    </row>
    <row r="107" spans="2:6">
      <c r="B107" s="29" t="s">
        <v>79</v>
      </c>
      <c r="C107" s="29">
        <v>-514.89</v>
      </c>
      <c r="D107" s="29">
        <v>-514.89</v>
      </c>
      <c r="E107" s="50">
        <f t="shared" si="1"/>
        <v>0</v>
      </c>
      <c r="F107" s="28"/>
    </row>
    <row r="108" spans="2:6">
      <c r="B108" s="29" t="s">
        <v>80</v>
      </c>
      <c r="C108" s="49">
        <v>-2160</v>
      </c>
      <c r="D108" s="49">
        <v>-2160</v>
      </c>
      <c r="E108" s="50">
        <f t="shared" si="1"/>
        <v>0</v>
      </c>
      <c r="F108" s="28"/>
    </row>
    <row r="109" spans="2:6">
      <c r="B109" s="29" t="s">
        <v>81</v>
      </c>
      <c r="C109" s="49">
        <v>-16858.47</v>
      </c>
      <c r="D109" s="49">
        <v>-16858.47</v>
      </c>
      <c r="E109" s="50">
        <f t="shared" si="1"/>
        <v>0</v>
      </c>
      <c r="F109" s="28"/>
    </row>
    <row r="110" spans="2:6">
      <c r="B110" s="29" t="s">
        <v>82</v>
      </c>
      <c r="C110" s="49">
        <v>-15537.14</v>
      </c>
      <c r="D110" s="49">
        <v>-15537.14</v>
      </c>
      <c r="E110" s="50">
        <f t="shared" si="1"/>
        <v>0</v>
      </c>
      <c r="F110" s="28"/>
    </row>
    <row r="111" spans="2:6">
      <c r="B111" s="29" t="s">
        <v>83</v>
      </c>
      <c r="C111" s="49">
        <v>-28591.759999999998</v>
      </c>
      <c r="D111" s="49">
        <v>-28591.759999999998</v>
      </c>
      <c r="E111" s="50">
        <f t="shared" si="1"/>
        <v>0</v>
      </c>
      <c r="F111" s="28">
        <v>0</v>
      </c>
    </row>
    <row r="112" spans="2:6" ht="15">
      <c r="B112" s="51"/>
      <c r="C112" s="52"/>
      <c r="D112" s="30"/>
      <c r="E112" s="30"/>
      <c r="F112" s="30">
        <v>0</v>
      </c>
    </row>
    <row r="113" spans="2:6" ht="18" customHeight="1">
      <c r="C113" s="33">
        <f>SUM(C82:C97)+SUM(C99:C111)</f>
        <v>50010331.149999999</v>
      </c>
      <c r="D113" s="33">
        <f>SUM(D82:D97)+SUM(D99:D111)</f>
        <v>72323342.869999975</v>
      </c>
      <c r="E113" s="33">
        <f>SUM(E82:E97)-SUM(E99:E111)</f>
        <v>22313011.719999999</v>
      </c>
      <c r="F113" s="53"/>
    </row>
    <row r="116" spans="2:6" ht="21.75" customHeight="1">
      <c r="B116" s="19" t="s">
        <v>84</v>
      </c>
      <c r="C116" s="20" t="s">
        <v>49</v>
      </c>
      <c r="D116" s="20" t="s">
        <v>50</v>
      </c>
      <c r="E116" s="20" t="s">
        <v>51</v>
      </c>
      <c r="F116" s="20" t="s">
        <v>52</v>
      </c>
    </row>
    <row r="117" spans="2:6">
      <c r="B117" s="21" t="s">
        <v>85</v>
      </c>
      <c r="C117" s="22"/>
      <c r="D117" s="22"/>
      <c r="E117" s="22"/>
      <c r="F117" s="22"/>
    </row>
    <row r="118" spans="2:6">
      <c r="B118" s="23"/>
      <c r="C118" s="24"/>
      <c r="D118" s="24"/>
      <c r="E118" s="24"/>
      <c r="F118" s="24"/>
    </row>
    <row r="119" spans="2:6">
      <c r="B119" s="23" t="s">
        <v>86</v>
      </c>
      <c r="C119" s="24"/>
      <c r="D119" s="24"/>
      <c r="E119" s="24"/>
      <c r="F119" s="24"/>
    </row>
    <row r="120" spans="2:6">
      <c r="B120" s="29" t="s">
        <v>87</v>
      </c>
      <c r="C120" s="49">
        <v>13646.92</v>
      </c>
      <c r="D120" s="50">
        <v>13646.92</v>
      </c>
      <c r="E120" s="24"/>
      <c r="F120" s="24"/>
    </row>
    <row r="121" spans="2:6">
      <c r="B121" s="29" t="s">
        <v>88</v>
      </c>
      <c r="C121" s="49">
        <v>-13646.88</v>
      </c>
      <c r="D121" s="49">
        <v>-13646.88</v>
      </c>
      <c r="E121" s="50"/>
      <c r="F121" s="24"/>
    </row>
    <row r="122" spans="2:6">
      <c r="B122" s="23" t="s">
        <v>70</v>
      </c>
      <c r="C122" s="24"/>
      <c r="D122" s="24"/>
      <c r="E122" s="24"/>
      <c r="F122" s="24"/>
    </row>
    <row r="123" spans="2:6" ht="15">
      <c r="B123" s="51"/>
      <c r="C123" s="26"/>
      <c r="D123" s="26"/>
      <c r="E123" s="26"/>
      <c r="F123" s="26"/>
    </row>
    <row r="124" spans="2:6" ht="16.5" customHeight="1">
      <c r="C124" s="54">
        <f>SUM(C120:C123)</f>
        <v>4.0000000000873115E-2</v>
      </c>
      <c r="D124" s="54">
        <f>SUM(D120:D123)</f>
        <v>4.0000000000873115E-2</v>
      </c>
      <c r="E124" s="20"/>
      <c r="F124" s="53"/>
    </row>
    <row r="127" spans="2:6" ht="27" customHeight="1">
      <c r="B127" s="19" t="s">
        <v>89</v>
      </c>
      <c r="C127" s="20" t="s">
        <v>9</v>
      </c>
    </row>
    <row r="128" spans="2:6">
      <c r="B128" s="21" t="s">
        <v>90</v>
      </c>
      <c r="C128" s="22"/>
    </row>
    <row r="129" spans="2:6">
      <c r="B129" s="23"/>
      <c r="C129" s="24"/>
    </row>
    <row r="130" spans="2:6">
      <c r="B130" s="25"/>
      <c r="C130" s="26"/>
    </row>
    <row r="131" spans="2:6" ht="15" customHeight="1">
      <c r="C131" s="20">
        <f>SUM(C129:C130)</f>
        <v>0</v>
      </c>
    </row>
    <row r="132" spans="2:6" ht="15">
      <c r="B132"/>
    </row>
    <row r="134" spans="2:6" ht="22.5" customHeight="1">
      <c r="B134" s="55" t="s">
        <v>91</v>
      </c>
      <c r="C134" s="56" t="s">
        <v>9</v>
      </c>
      <c r="D134" s="57" t="s">
        <v>92</v>
      </c>
    </row>
    <row r="135" spans="2:6">
      <c r="B135" s="58"/>
      <c r="C135" s="59"/>
      <c r="D135" s="60"/>
    </row>
    <row r="136" spans="2:6">
      <c r="B136" s="61"/>
      <c r="C136" s="62"/>
      <c r="D136" s="63"/>
    </row>
    <row r="137" spans="2:6">
      <c r="B137" s="64"/>
      <c r="C137" s="65"/>
      <c r="D137" s="65"/>
    </row>
    <row r="138" spans="2:6">
      <c r="B138" s="64"/>
      <c r="C138" s="65"/>
      <c r="D138" s="65"/>
    </row>
    <row r="139" spans="2:6">
      <c r="B139" s="66"/>
      <c r="C139" s="67"/>
      <c r="D139" s="67"/>
    </row>
    <row r="140" spans="2:6" ht="14.25" customHeight="1">
      <c r="C140" s="20">
        <f>SUM(C138:C139)</f>
        <v>0</v>
      </c>
      <c r="D140" s="20"/>
    </row>
    <row r="142" spans="2:6">
      <c r="B142" s="13" t="s">
        <v>93</v>
      </c>
    </row>
    <row r="144" spans="2:6" ht="20.25" customHeight="1">
      <c r="B144" s="55" t="s">
        <v>94</v>
      </c>
      <c r="C144" s="56" t="s">
        <v>9</v>
      </c>
      <c r="D144" s="20" t="s">
        <v>23</v>
      </c>
      <c r="E144" s="20" t="s">
        <v>24</v>
      </c>
      <c r="F144" s="20" t="s">
        <v>25</v>
      </c>
    </row>
    <row r="145" spans="2:6">
      <c r="B145" s="21"/>
      <c r="C145" s="48"/>
      <c r="D145" s="48"/>
      <c r="E145" s="48"/>
      <c r="F145" s="48"/>
    </row>
    <row r="146" spans="2:6">
      <c r="B146" s="29" t="s">
        <v>95</v>
      </c>
      <c r="C146" s="49">
        <v>40275.65</v>
      </c>
      <c r="D146" s="28"/>
      <c r="E146" s="28"/>
      <c r="F146" s="28"/>
    </row>
    <row r="147" spans="2:6">
      <c r="B147" s="29" t="s">
        <v>96</v>
      </c>
      <c r="C147" s="49">
        <v>-466844.06</v>
      </c>
      <c r="D147" s="28"/>
      <c r="E147" s="28"/>
      <c r="F147" s="28"/>
    </row>
    <row r="148" spans="2:6">
      <c r="B148" s="29" t="s">
        <v>97</v>
      </c>
      <c r="C148" s="49">
        <v>0.23</v>
      </c>
      <c r="D148" s="28"/>
      <c r="E148" s="28"/>
      <c r="F148" s="28"/>
    </row>
    <row r="149" spans="2:6">
      <c r="B149" s="29" t="s">
        <v>98</v>
      </c>
      <c r="C149" s="49">
        <v>-0.27</v>
      </c>
      <c r="D149" s="28"/>
      <c r="E149" s="28"/>
      <c r="F149" s="28"/>
    </row>
    <row r="150" spans="2:6">
      <c r="B150" s="29" t="s">
        <v>99</v>
      </c>
      <c r="C150" s="49">
        <v>-9.34</v>
      </c>
      <c r="D150" s="28"/>
      <c r="E150" s="28"/>
      <c r="F150" s="28"/>
    </row>
    <row r="151" spans="2:6">
      <c r="B151" s="29" t="s">
        <v>100</v>
      </c>
      <c r="C151" s="49">
        <v>23771.77</v>
      </c>
      <c r="D151" s="28"/>
      <c r="E151" s="28"/>
      <c r="F151" s="28"/>
    </row>
    <row r="152" spans="2:6">
      <c r="B152" s="29" t="s">
        <v>101</v>
      </c>
      <c r="C152" s="49">
        <v>49487.16</v>
      </c>
      <c r="D152" s="28"/>
      <c r="E152" s="28"/>
      <c r="F152" s="28"/>
    </row>
    <row r="153" spans="2:6">
      <c r="B153" s="29" t="s">
        <v>102</v>
      </c>
      <c r="C153" s="49">
        <v>11823.56</v>
      </c>
      <c r="D153" s="28"/>
      <c r="E153" s="28"/>
      <c r="F153" s="28"/>
    </row>
    <row r="154" spans="2:6">
      <c r="B154" s="29" t="s">
        <v>103</v>
      </c>
      <c r="C154" s="49">
        <v>3806.92</v>
      </c>
      <c r="D154" s="28"/>
      <c r="E154" s="28"/>
      <c r="F154" s="28"/>
    </row>
    <row r="155" spans="2:6">
      <c r="B155" s="29" t="s">
        <v>104</v>
      </c>
      <c r="C155" s="49">
        <v>32550.61</v>
      </c>
      <c r="D155" s="28"/>
      <c r="E155" s="28"/>
      <c r="F155" s="28"/>
    </row>
    <row r="156" spans="2:6">
      <c r="B156" s="29" t="s">
        <v>105</v>
      </c>
      <c r="C156" s="49">
        <v>-12247.36</v>
      </c>
      <c r="D156" s="28"/>
      <c r="E156" s="28"/>
      <c r="F156" s="28"/>
    </row>
    <row r="157" spans="2:6">
      <c r="B157" s="29" t="s">
        <v>106</v>
      </c>
      <c r="C157" s="49">
        <v>40.64</v>
      </c>
      <c r="D157" s="28"/>
      <c r="E157" s="28"/>
      <c r="F157" s="28"/>
    </row>
    <row r="158" spans="2:6">
      <c r="B158" s="29" t="s">
        <v>107</v>
      </c>
      <c r="C158" s="49">
        <v>12574</v>
      </c>
      <c r="D158" s="28"/>
      <c r="E158" s="28"/>
      <c r="F158" s="28"/>
    </row>
    <row r="159" spans="2:6">
      <c r="B159" s="29" t="s">
        <v>108</v>
      </c>
      <c r="C159" s="49">
        <v>6600.78</v>
      </c>
      <c r="D159" s="28"/>
      <c r="E159" s="28"/>
      <c r="F159" s="28"/>
    </row>
    <row r="160" spans="2:6">
      <c r="B160" s="29" t="s">
        <v>109</v>
      </c>
      <c r="C160" s="49">
        <v>561012.79</v>
      </c>
      <c r="D160" s="28"/>
      <c r="E160" s="28"/>
      <c r="F160" s="28"/>
    </row>
    <row r="161" spans="2:6">
      <c r="B161" s="29" t="s">
        <v>110</v>
      </c>
      <c r="C161" s="49">
        <v>16455.400000000001</v>
      </c>
      <c r="D161" s="28"/>
      <c r="E161" s="28"/>
      <c r="F161" s="28"/>
    </row>
    <row r="162" spans="2:6">
      <c r="B162" s="29" t="s">
        <v>111</v>
      </c>
      <c r="C162" s="49">
        <v>-16455.400000000001</v>
      </c>
      <c r="D162" s="28"/>
      <c r="E162" s="28"/>
      <c r="F162" s="28"/>
    </row>
    <row r="163" spans="2:6">
      <c r="B163" s="29"/>
      <c r="C163" s="49"/>
      <c r="D163" s="28"/>
      <c r="E163" s="28"/>
      <c r="F163" s="28"/>
    </row>
    <row r="164" spans="2:6">
      <c r="B164" s="29"/>
      <c r="C164" s="49"/>
      <c r="D164" s="28"/>
      <c r="E164" s="28"/>
      <c r="F164" s="28"/>
    </row>
    <row r="165" spans="2:6">
      <c r="B165" s="68"/>
      <c r="C165" s="69"/>
      <c r="D165" s="30"/>
      <c r="E165" s="30"/>
      <c r="F165" s="30"/>
    </row>
    <row r="166" spans="2:6" ht="16.5" customHeight="1">
      <c r="C166" s="33">
        <f>SUM(C146:C165)</f>
        <v>262843.08000000007</v>
      </c>
      <c r="D166" s="20">
        <f>SUM(D164:D165)</f>
        <v>0</v>
      </c>
      <c r="E166" s="20">
        <f>SUM(E164:E165)</f>
        <v>0</v>
      </c>
      <c r="F166" s="20">
        <f>SUM(F164:F165)</f>
        <v>0</v>
      </c>
    </row>
    <row r="170" spans="2:6" ht="20.25" customHeight="1">
      <c r="B170" s="55" t="s">
        <v>112</v>
      </c>
      <c r="C170" s="56" t="s">
        <v>9</v>
      </c>
      <c r="D170" s="20" t="s">
        <v>113</v>
      </c>
      <c r="E170" s="20" t="s">
        <v>92</v>
      </c>
    </row>
    <row r="171" spans="2:6">
      <c r="B171" s="70" t="s">
        <v>114</v>
      </c>
      <c r="C171" s="71"/>
      <c r="D171" s="72"/>
      <c r="E171" s="73"/>
    </row>
    <row r="172" spans="2:6">
      <c r="B172" s="74"/>
      <c r="C172" s="75"/>
      <c r="D172" s="76"/>
      <c r="E172" s="77"/>
    </row>
    <row r="173" spans="2:6">
      <c r="B173" s="78"/>
      <c r="C173" s="79"/>
      <c r="D173" s="80"/>
      <c r="E173" s="81"/>
    </row>
    <row r="174" spans="2:6" ht="16.5" customHeight="1">
      <c r="C174" s="20">
        <f>SUM(C172:C173)</f>
        <v>0</v>
      </c>
      <c r="D174" s="200"/>
      <c r="E174" s="201"/>
    </row>
    <row r="177" spans="2:5" ht="27.75" customHeight="1">
      <c r="B177" s="55" t="s">
        <v>115</v>
      </c>
      <c r="C177" s="56" t="s">
        <v>9</v>
      </c>
      <c r="D177" s="20" t="s">
        <v>113</v>
      </c>
      <c r="E177" s="20" t="s">
        <v>92</v>
      </c>
    </row>
    <row r="178" spans="2:5">
      <c r="B178" s="70" t="s">
        <v>116</v>
      </c>
      <c r="C178" s="71"/>
      <c r="D178" s="72"/>
      <c r="E178" s="73"/>
    </row>
    <row r="179" spans="2:5">
      <c r="B179" s="74"/>
      <c r="C179" s="75"/>
      <c r="D179" s="76"/>
      <c r="E179" s="77"/>
    </row>
    <row r="180" spans="2:5">
      <c r="B180" s="78"/>
      <c r="C180" s="79"/>
      <c r="D180" s="80"/>
      <c r="E180" s="81"/>
    </row>
    <row r="181" spans="2:5" ht="15" customHeight="1">
      <c r="C181" s="20">
        <f>SUM(C179:C180)</f>
        <v>0</v>
      </c>
      <c r="D181" s="200"/>
      <c r="E181" s="201"/>
    </row>
    <row r="182" spans="2:5" ht="15">
      <c r="B182"/>
    </row>
    <row r="184" spans="2:5" ht="24" customHeight="1">
      <c r="B184" s="55" t="s">
        <v>117</v>
      </c>
      <c r="C184" s="56" t="s">
        <v>9</v>
      </c>
      <c r="D184" s="20" t="s">
        <v>113</v>
      </c>
      <c r="E184" s="20" t="s">
        <v>92</v>
      </c>
    </row>
    <row r="185" spans="2:5">
      <c r="B185" s="70" t="s">
        <v>118</v>
      </c>
      <c r="C185" s="71"/>
      <c r="D185" s="72"/>
      <c r="E185" s="73"/>
    </row>
    <row r="186" spans="2:5">
      <c r="B186" s="74"/>
      <c r="C186" s="75"/>
      <c r="D186" s="76"/>
      <c r="E186" s="77"/>
    </row>
    <row r="187" spans="2:5">
      <c r="B187" s="78"/>
      <c r="C187" s="79"/>
      <c r="D187" s="80"/>
      <c r="E187" s="81"/>
    </row>
    <row r="188" spans="2:5" ht="16.5" customHeight="1">
      <c r="C188" s="20">
        <f>SUM(C186:C187)</f>
        <v>0</v>
      </c>
      <c r="D188" s="200"/>
      <c r="E188" s="201"/>
    </row>
    <row r="191" spans="2:5" ht="24" customHeight="1">
      <c r="B191" s="55" t="s">
        <v>119</v>
      </c>
      <c r="C191" s="56" t="s">
        <v>9</v>
      </c>
      <c r="D191" s="82" t="s">
        <v>113</v>
      </c>
      <c r="E191" s="82" t="s">
        <v>40</v>
      </c>
    </row>
    <row r="192" spans="2:5">
      <c r="B192" s="70" t="s">
        <v>120</v>
      </c>
      <c r="C192" s="22"/>
      <c r="D192" s="22">
        <v>0</v>
      </c>
      <c r="E192" s="22">
        <v>0</v>
      </c>
    </row>
    <row r="193" spans="2:5">
      <c r="B193" s="29" t="s">
        <v>121</v>
      </c>
      <c r="C193" s="24">
        <v>0.02</v>
      </c>
      <c r="D193" s="24">
        <v>0</v>
      </c>
      <c r="E193" s="24">
        <v>0</v>
      </c>
    </row>
    <row r="194" spans="2:5">
      <c r="B194" s="25"/>
      <c r="C194" s="83"/>
      <c r="D194" s="83">
        <v>0</v>
      </c>
      <c r="E194" s="83">
        <v>0</v>
      </c>
    </row>
    <row r="195" spans="2:5" ht="18.75" customHeight="1">
      <c r="C195" s="20">
        <f>SUM(C193:C194)</f>
        <v>0.02</v>
      </c>
      <c r="D195" s="200"/>
      <c r="E195" s="201"/>
    </row>
    <row r="203" spans="2:5">
      <c r="B203" s="13" t="s">
        <v>122</v>
      </c>
    </row>
    <row r="204" spans="2:5">
      <c r="B204" s="13"/>
    </row>
    <row r="205" spans="2:5">
      <c r="B205" s="13" t="s">
        <v>123</v>
      </c>
    </row>
    <row r="207" spans="2:5" ht="24" customHeight="1">
      <c r="B207" s="55" t="s">
        <v>124</v>
      </c>
      <c r="C207" s="84" t="s">
        <v>9</v>
      </c>
      <c r="D207" s="20" t="s">
        <v>125</v>
      </c>
      <c r="E207" s="20" t="s">
        <v>40</v>
      </c>
    </row>
    <row r="208" spans="2:5">
      <c r="B208" s="29" t="s">
        <v>126</v>
      </c>
      <c r="C208" s="50">
        <v>97700</v>
      </c>
      <c r="D208" s="48"/>
      <c r="E208" s="48"/>
    </row>
    <row r="209" spans="2:5">
      <c r="B209" s="29" t="s">
        <v>127</v>
      </c>
      <c r="C209" s="50">
        <v>198500</v>
      </c>
      <c r="D209" s="28"/>
      <c r="E209" s="28"/>
    </row>
    <row r="210" spans="2:5">
      <c r="B210" s="29" t="s">
        <v>128</v>
      </c>
      <c r="C210" s="50">
        <v>86715</v>
      </c>
      <c r="D210" s="28"/>
      <c r="E210" s="28"/>
    </row>
    <row r="211" spans="2:5">
      <c r="B211" s="29" t="s">
        <v>129</v>
      </c>
      <c r="C211" s="50">
        <v>3360</v>
      </c>
      <c r="D211" s="28"/>
      <c r="E211" s="28"/>
    </row>
    <row r="212" spans="2:5">
      <c r="B212" s="29" t="s">
        <v>130</v>
      </c>
      <c r="C212" s="50">
        <v>2093.66</v>
      </c>
      <c r="D212" s="28"/>
      <c r="E212" s="28"/>
    </row>
    <row r="213" spans="2:5">
      <c r="B213" s="29" t="s">
        <v>131</v>
      </c>
      <c r="C213" s="50">
        <v>99100</v>
      </c>
      <c r="D213" s="28"/>
      <c r="E213" s="28"/>
    </row>
    <row r="214" spans="2:5">
      <c r="B214" s="29" t="s">
        <v>132</v>
      </c>
      <c r="C214" s="85"/>
      <c r="D214" s="28"/>
      <c r="E214" s="28"/>
    </row>
    <row r="215" spans="2:5">
      <c r="B215" s="29" t="s">
        <v>133</v>
      </c>
      <c r="C215" s="85"/>
      <c r="D215" s="28"/>
      <c r="E215" s="28"/>
    </row>
    <row r="216" spans="2:5">
      <c r="B216" s="29" t="s">
        <v>134</v>
      </c>
      <c r="C216" s="50">
        <v>473300</v>
      </c>
      <c r="D216" s="28"/>
      <c r="E216" s="28"/>
    </row>
    <row r="217" spans="2:5">
      <c r="B217" s="29" t="s">
        <v>135</v>
      </c>
      <c r="C217" s="50">
        <v>8827938</v>
      </c>
      <c r="D217" s="28"/>
      <c r="E217" s="28"/>
    </row>
    <row r="218" spans="2:5">
      <c r="B218" s="29" t="s">
        <v>136</v>
      </c>
      <c r="C218" s="50">
        <v>492052.99</v>
      </c>
      <c r="D218" s="28"/>
      <c r="E218" s="28"/>
    </row>
    <row r="219" spans="2:5">
      <c r="B219" s="29" t="s">
        <v>137</v>
      </c>
      <c r="C219" s="50">
        <v>1714648.01</v>
      </c>
      <c r="D219" s="28"/>
      <c r="E219" s="28"/>
    </row>
    <row r="220" spans="2:5">
      <c r="B220" s="29" t="s">
        <v>138</v>
      </c>
      <c r="C220" s="50">
        <v>12250850</v>
      </c>
      <c r="D220" s="28"/>
      <c r="E220" s="28"/>
    </row>
    <row r="221" spans="2:5">
      <c r="B221" s="29" t="s">
        <v>139</v>
      </c>
      <c r="C221" s="50">
        <v>1802249.37</v>
      </c>
      <c r="D221" s="28"/>
      <c r="E221" s="28"/>
    </row>
    <row r="222" spans="2:5">
      <c r="B222" s="29" t="s">
        <v>140</v>
      </c>
      <c r="C222" s="50">
        <v>4265827.96</v>
      </c>
      <c r="D222" s="28"/>
      <c r="E222" s="28"/>
    </row>
    <row r="223" spans="2:5">
      <c r="B223" s="29" t="s">
        <v>141</v>
      </c>
      <c r="C223" s="50">
        <v>15000</v>
      </c>
      <c r="D223" s="28"/>
      <c r="E223" s="28"/>
    </row>
    <row r="224" spans="2:5">
      <c r="B224" s="68"/>
      <c r="C224" s="86"/>
      <c r="D224" s="30"/>
      <c r="E224" s="30"/>
    </row>
    <row r="225" spans="2:6" ht="15.75" customHeight="1">
      <c r="C225" s="33">
        <f>SUM(C208:C224)</f>
        <v>30329334.990000002</v>
      </c>
      <c r="D225" s="200"/>
      <c r="E225" s="201"/>
    </row>
    <row r="226" spans="2:6">
      <c r="F226" s="87"/>
    </row>
    <row r="228" spans="2:6" ht="24.75" customHeight="1">
      <c r="B228" s="88" t="s">
        <v>142</v>
      </c>
      <c r="C228" s="84" t="s">
        <v>9</v>
      </c>
      <c r="D228" s="20" t="s">
        <v>125</v>
      </c>
      <c r="E228" s="20" t="s">
        <v>40</v>
      </c>
    </row>
    <row r="229" spans="2:6" ht="25.5">
      <c r="B229" s="89" t="s">
        <v>143</v>
      </c>
      <c r="C229" s="48"/>
      <c r="D229" s="48"/>
      <c r="E229" s="48"/>
    </row>
    <row r="230" spans="2:6">
      <c r="B230" s="32" t="s">
        <v>144</v>
      </c>
      <c r="C230" s="28">
        <v>7.87</v>
      </c>
      <c r="D230" s="28"/>
      <c r="E230" s="28"/>
    </row>
    <row r="231" spans="2:6">
      <c r="B231" s="32"/>
      <c r="C231" s="28"/>
      <c r="D231" s="28"/>
      <c r="E231" s="28"/>
    </row>
    <row r="232" spans="2:6">
      <c r="B232" s="25"/>
      <c r="C232" s="30"/>
      <c r="D232" s="30"/>
      <c r="E232" s="30"/>
    </row>
    <row r="233" spans="2:6" ht="16.5" customHeight="1">
      <c r="C233" s="90">
        <f>SUM(C230:C232)</f>
        <v>7.87</v>
      </c>
      <c r="D233" s="200"/>
      <c r="E233" s="201"/>
    </row>
    <row r="237" spans="2:6">
      <c r="B237" s="13" t="s">
        <v>145</v>
      </c>
    </row>
    <row r="239" spans="2:6" ht="26.25" customHeight="1">
      <c r="B239" s="88" t="s">
        <v>146</v>
      </c>
      <c r="C239" s="84" t="s">
        <v>9</v>
      </c>
      <c r="D239" s="20" t="s">
        <v>147</v>
      </c>
      <c r="E239" s="20" t="s">
        <v>148</v>
      </c>
    </row>
    <row r="240" spans="2:6">
      <c r="B240" s="21" t="s">
        <v>149</v>
      </c>
      <c r="C240" s="48"/>
      <c r="D240" s="48"/>
      <c r="E240" s="48">
        <v>0</v>
      </c>
    </row>
    <row r="241" spans="2:5">
      <c r="B241" s="29" t="s">
        <v>150</v>
      </c>
      <c r="C241" s="49">
        <v>15910827.98</v>
      </c>
      <c r="D241" s="91">
        <f t="shared" ref="D241:D303" si="2">(+C241/$C$304)*100</f>
        <v>61.219184478987707</v>
      </c>
      <c r="E241" s="28"/>
    </row>
    <row r="242" spans="2:5">
      <c r="B242" s="29" t="s">
        <v>151</v>
      </c>
      <c r="C242" s="49">
        <v>865207.69</v>
      </c>
      <c r="D242" s="91">
        <f t="shared" si="2"/>
        <v>3.3290102346231767</v>
      </c>
      <c r="E242" s="28"/>
    </row>
    <row r="243" spans="2:5">
      <c r="B243" s="29" t="s">
        <v>152</v>
      </c>
      <c r="C243" s="49">
        <v>1525919.39</v>
      </c>
      <c r="D243" s="91">
        <f t="shared" si="2"/>
        <v>5.8711929230771798</v>
      </c>
      <c r="E243" s="28"/>
    </row>
    <row r="244" spans="2:5">
      <c r="B244" s="29" t="s">
        <v>153</v>
      </c>
      <c r="C244" s="49">
        <v>794634.79</v>
      </c>
      <c r="D244" s="91">
        <f t="shared" si="2"/>
        <v>3.0574709162578513</v>
      </c>
      <c r="E244" s="28"/>
    </row>
    <row r="245" spans="2:5">
      <c r="B245" s="29" t="s">
        <v>154</v>
      </c>
      <c r="C245" s="49">
        <v>816361.53</v>
      </c>
      <c r="D245" s="91">
        <f t="shared" si="2"/>
        <v>3.1410676533892525</v>
      </c>
      <c r="E245" s="28"/>
    </row>
    <row r="246" spans="2:5">
      <c r="B246" s="29" t="s">
        <v>155</v>
      </c>
      <c r="C246" s="49">
        <v>1152799.72</v>
      </c>
      <c r="D246" s="91">
        <f t="shared" si="2"/>
        <v>4.4355616699970994</v>
      </c>
      <c r="E246" s="28"/>
    </row>
    <row r="247" spans="2:5">
      <c r="B247" s="29" t="s">
        <v>156</v>
      </c>
      <c r="C247" s="49">
        <v>31174.06</v>
      </c>
      <c r="D247" s="91">
        <f t="shared" si="2"/>
        <v>0.11994665095354966</v>
      </c>
      <c r="E247" s="28"/>
    </row>
    <row r="248" spans="2:5">
      <c r="B248" s="29" t="s">
        <v>157</v>
      </c>
      <c r="C248" s="49">
        <v>22770.16</v>
      </c>
      <c r="D248" s="91">
        <f t="shared" si="2"/>
        <v>8.7611444697177007E-2</v>
      </c>
      <c r="E248" s="28"/>
    </row>
    <row r="249" spans="2:5">
      <c r="B249" s="29" t="s">
        <v>158</v>
      </c>
      <c r="C249" s="49">
        <v>52915.72</v>
      </c>
      <c r="D249" s="91">
        <f t="shared" si="2"/>
        <v>0.20360079491717684</v>
      </c>
      <c r="E249" s="28"/>
    </row>
    <row r="250" spans="2:5">
      <c r="B250" s="29" t="s">
        <v>159</v>
      </c>
      <c r="C250" s="49">
        <v>121089</v>
      </c>
      <c r="D250" s="91">
        <f t="shared" si="2"/>
        <v>0.46590723240137388</v>
      </c>
      <c r="E250" s="28"/>
    </row>
    <row r="251" spans="2:5">
      <c r="B251" s="29" t="s">
        <v>160</v>
      </c>
      <c r="C251" s="49">
        <v>65664.44</v>
      </c>
      <c r="D251" s="91">
        <f t="shared" si="2"/>
        <v>0.25265331704437288</v>
      </c>
      <c r="E251" s="28"/>
    </row>
    <row r="252" spans="2:5">
      <c r="B252" s="29" t="s">
        <v>161</v>
      </c>
      <c r="C252" s="49">
        <v>3264</v>
      </c>
      <c r="D252" s="91">
        <f t="shared" si="2"/>
        <v>1.2558706460191136E-2</v>
      </c>
      <c r="E252" s="28"/>
    </row>
    <row r="253" spans="2:5">
      <c r="B253" s="29" t="s">
        <v>162</v>
      </c>
      <c r="C253" s="49">
        <v>48074.69</v>
      </c>
      <c r="D253" s="91">
        <f t="shared" si="2"/>
        <v>0.18497424015768571</v>
      </c>
      <c r="E253" s="28"/>
    </row>
    <row r="254" spans="2:5">
      <c r="B254" s="29" t="s">
        <v>163</v>
      </c>
      <c r="C254" s="49">
        <v>764.99</v>
      </c>
      <c r="D254" s="91">
        <f t="shared" si="2"/>
        <v>2.9434083501781914E-3</v>
      </c>
      <c r="E254" s="28"/>
    </row>
    <row r="255" spans="2:5">
      <c r="B255" s="29" t="s">
        <v>164</v>
      </c>
      <c r="C255" s="49">
        <v>200</v>
      </c>
      <c r="D255" s="91">
        <f t="shared" si="2"/>
        <v>7.6952858211955483E-4</v>
      </c>
      <c r="E255" s="28"/>
    </row>
    <row r="256" spans="2:5">
      <c r="B256" s="29" t="s">
        <v>165</v>
      </c>
      <c r="C256" s="49">
        <v>18902.849999999999</v>
      </c>
      <c r="D256" s="91">
        <f t="shared" si="2"/>
        <v>7.2731416792593123E-2</v>
      </c>
      <c r="E256" s="28"/>
    </row>
    <row r="257" spans="2:5">
      <c r="B257" s="29" t="s">
        <v>166</v>
      </c>
      <c r="C257" s="49">
        <v>795.84</v>
      </c>
      <c r="D257" s="91">
        <f t="shared" si="2"/>
        <v>3.0621081339701327E-3</v>
      </c>
      <c r="E257" s="28"/>
    </row>
    <row r="258" spans="2:5">
      <c r="B258" s="29" t="s">
        <v>167</v>
      </c>
      <c r="C258" s="49">
        <v>88819.69</v>
      </c>
      <c r="D258" s="91">
        <f t="shared" si="2"/>
        <v>0.34174645054999203</v>
      </c>
      <c r="E258" s="28"/>
    </row>
    <row r="259" spans="2:5">
      <c r="B259" s="29" t="s">
        <v>168</v>
      </c>
      <c r="C259" s="49">
        <v>56929.21</v>
      </c>
      <c r="D259" s="91">
        <f t="shared" si="2"/>
        <v>0.21904327126243189</v>
      </c>
      <c r="E259" s="28"/>
    </row>
    <row r="260" spans="2:5">
      <c r="B260" s="29" t="s">
        <v>169</v>
      </c>
      <c r="C260" s="49">
        <v>5858.27</v>
      </c>
      <c r="D260" s="91">
        <f t="shared" si="2"/>
        <v>2.2540531033867627E-2</v>
      </c>
      <c r="E260" s="28"/>
    </row>
    <row r="261" spans="2:5">
      <c r="B261" s="29" t="s">
        <v>170</v>
      </c>
      <c r="C261" s="49">
        <v>4727.8100000000004</v>
      </c>
      <c r="D261" s="91">
        <f t="shared" si="2"/>
        <v>1.8190924629153265E-2</v>
      </c>
      <c r="E261" s="28"/>
    </row>
    <row r="262" spans="2:5">
      <c r="B262" s="29" t="s">
        <v>171</v>
      </c>
      <c r="C262" s="49">
        <v>2979.5</v>
      </c>
      <c r="D262" s="91">
        <f t="shared" si="2"/>
        <v>1.1464052052126068E-2</v>
      </c>
      <c r="E262" s="28"/>
    </row>
    <row r="263" spans="2:5">
      <c r="B263" s="29" t="s">
        <v>172</v>
      </c>
      <c r="C263" s="49">
        <v>1374.87</v>
      </c>
      <c r="D263" s="91">
        <f t="shared" si="2"/>
        <v>5.2900088084935609E-3</v>
      </c>
      <c r="E263" s="28"/>
    </row>
    <row r="264" spans="2:5">
      <c r="B264" s="29" t="s">
        <v>173</v>
      </c>
      <c r="C264" s="49">
        <v>47692.05</v>
      </c>
      <c r="D264" s="91">
        <f t="shared" si="2"/>
        <v>0.1835019780743746</v>
      </c>
      <c r="E264" s="28"/>
    </row>
    <row r="265" spans="2:5">
      <c r="B265" s="29" t="s">
        <v>174</v>
      </c>
      <c r="C265" s="49">
        <v>158186.98000000001</v>
      </c>
      <c r="D265" s="91">
        <f t="shared" si="2"/>
        <v>0.60864701214587191</v>
      </c>
      <c r="E265" s="28"/>
    </row>
    <row r="266" spans="2:5">
      <c r="B266" s="29" t="s">
        <v>175</v>
      </c>
      <c r="C266" s="49">
        <v>16785.2</v>
      </c>
      <c r="D266" s="91">
        <f t="shared" si="2"/>
        <v>6.458345578296576E-2</v>
      </c>
      <c r="E266" s="28"/>
    </row>
    <row r="267" spans="2:5">
      <c r="B267" s="29" t="s">
        <v>176</v>
      </c>
      <c r="C267" s="49">
        <v>1451.16</v>
      </c>
      <c r="D267" s="91">
        <f t="shared" si="2"/>
        <v>5.5835454861430664E-3</v>
      </c>
      <c r="E267" s="28"/>
    </row>
    <row r="268" spans="2:5">
      <c r="B268" s="29" t="s">
        <v>177</v>
      </c>
      <c r="C268" s="49">
        <v>17715.52</v>
      </c>
      <c r="D268" s="91">
        <f t="shared" si="2"/>
        <v>6.8162994935553084E-2</v>
      </c>
      <c r="E268" s="28"/>
    </row>
    <row r="269" spans="2:5">
      <c r="B269" s="29" t="s">
        <v>178</v>
      </c>
      <c r="C269" s="49">
        <v>85270.88</v>
      </c>
      <c r="D269" s="91">
        <f t="shared" si="2"/>
        <v>0.32809189691243351</v>
      </c>
      <c r="E269" s="28"/>
    </row>
    <row r="270" spans="2:5">
      <c r="B270" s="29" t="s">
        <v>179</v>
      </c>
      <c r="C270" s="49">
        <v>21469.39</v>
      </c>
      <c r="D270" s="91">
        <f t="shared" si="2"/>
        <v>8.2606546228358751E-2</v>
      </c>
      <c r="E270" s="28"/>
    </row>
    <row r="271" spans="2:5">
      <c r="B271" s="29" t="s">
        <v>180</v>
      </c>
      <c r="C271" s="49">
        <v>1299</v>
      </c>
      <c r="D271" s="91">
        <f t="shared" si="2"/>
        <v>4.9980881408665089E-3</v>
      </c>
      <c r="E271" s="28"/>
    </row>
    <row r="272" spans="2:5">
      <c r="B272" s="29" t="s">
        <v>181</v>
      </c>
      <c r="C272" s="49">
        <v>341234.91</v>
      </c>
      <c r="D272" s="91">
        <f t="shared" si="2"/>
        <v>1.3129500823099696</v>
      </c>
      <c r="E272" s="28"/>
    </row>
    <row r="273" spans="2:5">
      <c r="B273" s="29" t="s">
        <v>182</v>
      </c>
      <c r="C273" s="49">
        <v>28528.28</v>
      </c>
      <c r="D273" s="91">
        <f t="shared" si="2"/>
        <v>0.10976663429354827</v>
      </c>
      <c r="E273" s="28"/>
    </row>
    <row r="274" spans="2:5">
      <c r="B274" s="29" t="s">
        <v>183</v>
      </c>
      <c r="C274" s="49">
        <v>353735.46</v>
      </c>
      <c r="D274" s="91">
        <f t="shared" si="2"/>
        <v>1.3610477348960426</v>
      </c>
      <c r="E274" s="28"/>
    </row>
    <row r="275" spans="2:5">
      <c r="B275" s="29" t="s">
        <v>184</v>
      </c>
      <c r="C275" s="49">
        <v>2319</v>
      </c>
      <c r="D275" s="91">
        <f t="shared" si="2"/>
        <v>8.9226839096762378E-3</v>
      </c>
      <c r="E275" s="28"/>
    </row>
    <row r="276" spans="2:5">
      <c r="B276" s="29" t="s">
        <v>185</v>
      </c>
      <c r="C276" s="49">
        <v>9483.17</v>
      </c>
      <c r="D276" s="91">
        <f t="shared" si="2"/>
        <v>3.6487851820493494E-2</v>
      </c>
      <c r="E276" s="28"/>
    </row>
    <row r="277" spans="2:5">
      <c r="B277" s="29" t="s">
        <v>186</v>
      </c>
      <c r="C277" s="49">
        <v>46457.88</v>
      </c>
      <c r="D277" s="91">
        <f t="shared" si="2"/>
        <v>0.17875333262340212</v>
      </c>
      <c r="E277" s="28"/>
    </row>
    <row r="278" spans="2:5">
      <c r="B278" s="29" t="s">
        <v>187</v>
      </c>
      <c r="C278" s="49">
        <v>2900</v>
      </c>
      <c r="D278" s="91">
        <f t="shared" si="2"/>
        <v>1.1158164440733545E-2</v>
      </c>
      <c r="E278" s="28"/>
    </row>
    <row r="279" spans="2:5">
      <c r="B279" s="29" t="s">
        <v>188</v>
      </c>
      <c r="C279" s="49">
        <v>68518</v>
      </c>
      <c r="D279" s="91">
        <f t="shared" si="2"/>
        <v>0.2636327969483383</v>
      </c>
      <c r="E279" s="28"/>
    </row>
    <row r="280" spans="2:5">
      <c r="B280" s="29" t="s">
        <v>189</v>
      </c>
      <c r="C280" s="49">
        <v>11435.81</v>
      </c>
      <c r="D280" s="91">
        <f t="shared" si="2"/>
        <v>4.4000913273443132E-2</v>
      </c>
      <c r="E280" s="28"/>
    </row>
    <row r="281" spans="2:5">
      <c r="B281" s="29" t="s">
        <v>190</v>
      </c>
      <c r="C281" s="49">
        <v>558954.80000000005</v>
      </c>
      <c r="D281" s="91">
        <f t="shared" si="2"/>
        <v>2.1506584735645968</v>
      </c>
      <c r="E281" s="28"/>
    </row>
    <row r="282" spans="2:5">
      <c r="B282" s="29" t="s">
        <v>191</v>
      </c>
      <c r="C282" s="49">
        <v>61123.34</v>
      </c>
      <c r="D282" s="91">
        <f t="shared" si="2"/>
        <v>0.23518078582305735</v>
      </c>
      <c r="E282" s="28"/>
    </row>
    <row r="283" spans="2:5">
      <c r="B283" s="29" t="s">
        <v>192</v>
      </c>
      <c r="C283" s="49">
        <v>74641.86</v>
      </c>
      <c r="D283" s="91">
        <f t="shared" si="2"/>
        <v>0.28719522346283161</v>
      </c>
      <c r="E283" s="28"/>
    </row>
    <row r="284" spans="2:5">
      <c r="B284" s="29" t="s">
        <v>193</v>
      </c>
      <c r="C284" s="49">
        <v>167471.51999999999</v>
      </c>
      <c r="D284" s="91">
        <f t="shared" si="2"/>
        <v>0.64437060665503332</v>
      </c>
      <c r="E284" s="28"/>
    </row>
    <row r="285" spans="2:5">
      <c r="B285" s="29" t="s">
        <v>194</v>
      </c>
      <c r="C285" s="49">
        <v>37500</v>
      </c>
      <c r="D285" s="91">
        <f t="shared" si="2"/>
        <v>0.14428660914741653</v>
      </c>
      <c r="E285" s="28"/>
    </row>
    <row r="286" spans="2:5">
      <c r="B286" s="29" t="s">
        <v>195</v>
      </c>
      <c r="C286" s="49">
        <v>1044</v>
      </c>
      <c r="D286" s="91">
        <f t="shared" si="2"/>
        <v>4.0169391986640763E-3</v>
      </c>
      <c r="E286" s="28"/>
    </row>
    <row r="287" spans="2:5">
      <c r="B287" s="29" t="s">
        <v>196</v>
      </c>
      <c r="C287" s="49">
        <v>4466</v>
      </c>
      <c r="D287" s="91">
        <f t="shared" si="2"/>
        <v>1.7183573238729662E-2</v>
      </c>
      <c r="E287" s="28"/>
    </row>
    <row r="288" spans="2:5">
      <c r="B288" s="29" t="s">
        <v>197</v>
      </c>
      <c r="C288" s="49">
        <v>12114.73</v>
      </c>
      <c r="D288" s="91">
        <f t="shared" si="2"/>
        <v>4.6613154998306171E-2</v>
      </c>
      <c r="E288" s="28"/>
    </row>
    <row r="289" spans="2:5">
      <c r="B289" s="29" t="s">
        <v>198</v>
      </c>
      <c r="C289" s="49">
        <v>12639.36</v>
      </c>
      <c r="D289" s="91">
        <f t="shared" si="2"/>
        <v>4.8631743898493091E-2</v>
      </c>
      <c r="E289" s="28"/>
    </row>
    <row r="290" spans="2:5">
      <c r="B290" s="29" t="s">
        <v>199</v>
      </c>
      <c r="C290" s="49">
        <v>533748.89</v>
      </c>
      <c r="D290" s="91">
        <f t="shared" si="2"/>
        <v>2.053675132647931</v>
      </c>
      <c r="E290" s="28"/>
    </row>
    <row r="291" spans="2:5">
      <c r="B291" s="29" t="s">
        <v>200</v>
      </c>
      <c r="C291" s="49">
        <v>52913.599999999999</v>
      </c>
      <c r="D291" s="91">
        <f t="shared" si="2"/>
        <v>0.20359263791420637</v>
      </c>
      <c r="E291" s="28"/>
    </row>
    <row r="292" spans="2:5">
      <c r="B292" s="29" t="s">
        <v>201</v>
      </c>
      <c r="C292" s="49">
        <v>21248.87</v>
      </c>
      <c r="D292" s="91">
        <f t="shared" si="2"/>
        <v>8.175806401371373E-2</v>
      </c>
      <c r="E292" s="28"/>
    </row>
    <row r="293" spans="2:5">
      <c r="B293" s="29" t="s">
        <v>202</v>
      </c>
      <c r="C293" s="49">
        <v>49404.4</v>
      </c>
      <c r="D293" s="91">
        <f t="shared" si="2"/>
        <v>0.19009048941233669</v>
      </c>
      <c r="E293" s="28"/>
    </row>
    <row r="294" spans="2:5">
      <c r="B294" s="29" t="s">
        <v>203</v>
      </c>
      <c r="C294" s="49">
        <v>74032.55</v>
      </c>
      <c r="D294" s="91">
        <f t="shared" si="2"/>
        <v>0.28485081616097524</v>
      </c>
      <c r="E294" s="28"/>
    </row>
    <row r="295" spans="2:5">
      <c r="B295" s="29" t="s">
        <v>204</v>
      </c>
      <c r="C295" s="49">
        <v>43188.69</v>
      </c>
      <c r="D295" s="91">
        <f t="shared" si="2"/>
        <v>0.16617465689650499</v>
      </c>
      <c r="E295" s="28"/>
    </row>
    <row r="296" spans="2:5">
      <c r="B296" s="29" t="s">
        <v>205</v>
      </c>
      <c r="C296" s="49">
        <v>310301.71000000002</v>
      </c>
      <c r="D296" s="91">
        <f t="shared" si="2"/>
        <v>1.1939301746278665</v>
      </c>
      <c r="E296" s="28"/>
    </row>
    <row r="297" spans="2:5">
      <c r="B297" s="29" t="s">
        <v>206</v>
      </c>
      <c r="C297" s="49">
        <v>61564.959999999999</v>
      </c>
      <c r="D297" s="91">
        <f t="shared" si="2"/>
        <v>0.23687998188523551</v>
      </c>
      <c r="E297" s="28"/>
    </row>
    <row r="298" spans="2:5">
      <c r="B298" s="29" t="s">
        <v>207</v>
      </c>
      <c r="C298" s="49">
        <v>196336.39</v>
      </c>
      <c r="D298" s="91">
        <f t="shared" si="2"/>
        <v>0.75543231907585984</v>
      </c>
      <c r="E298" s="28"/>
    </row>
    <row r="299" spans="2:5">
      <c r="B299" s="29" t="s">
        <v>208</v>
      </c>
      <c r="C299" s="49">
        <v>123256.8</v>
      </c>
      <c r="D299" s="91">
        <f t="shared" si="2"/>
        <v>0.47424815270296777</v>
      </c>
      <c r="E299" s="28"/>
    </row>
    <row r="300" spans="2:5">
      <c r="B300" s="29" t="s">
        <v>209</v>
      </c>
      <c r="C300" s="49">
        <v>3670.1</v>
      </c>
      <c r="D300" s="91">
        <f t="shared" si="2"/>
        <v>1.412123424618489E-2</v>
      </c>
      <c r="E300" s="28"/>
    </row>
    <row r="301" spans="2:5">
      <c r="B301" s="29" t="s">
        <v>210</v>
      </c>
      <c r="C301" s="49">
        <v>185120.88</v>
      </c>
      <c r="D301" s="91">
        <f t="shared" si="2"/>
        <v>0.71227904153562138</v>
      </c>
      <c r="E301" s="28"/>
    </row>
    <row r="302" spans="2:5">
      <c r="B302" s="29" t="s">
        <v>211</v>
      </c>
      <c r="C302" s="49">
        <v>346816</v>
      </c>
      <c r="D302" s="91">
        <f t="shared" si="2"/>
        <v>1.3344241236818777</v>
      </c>
      <c r="E302" s="28"/>
    </row>
    <row r="303" spans="2:5">
      <c r="B303" s="29" t="s">
        <v>212</v>
      </c>
      <c r="C303" s="49">
        <v>251839.48</v>
      </c>
      <c r="D303" s="91">
        <f t="shared" si="2"/>
        <v>0.96898838983062985</v>
      </c>
      <c r="E303" s="28"/>
    </row>
    <row r="304" spans="2:5" ht="15.75" customHeight="1">
      <c r="B304" s="68"/>
      <c r="C304" s="33">
        <f>SUM(C241:C303)</f>
        <v>25989937.820000008</v>
      </c>
      <c r="D304" s="92">
        <f>SUM(D241:D303)</f>
        <v>100.00000000000001</v>
      </c>
      <c r="E304" s="20"/>
    </row>
    <row r="307" spans="2:7">
      <c r="B307" s="93"/>
      <c r="C307" s="93"/>
      <c r="D307" s="93"/>
      <c r="E307" s="93"/>
      <c r="F307" s="93"/>
      <c r="G307" s="93"/>
    </row>
    <row r="308" spans="2:7">
      <c r="B308" s="94" t="s">
        <v>213</v>
      </c>
      <c r="C308" s="93"/>
      <c r="D308" s="93"/>
      <c r="E308" s="93"/>
      <c r="F308" s="93"/>
      <c r="G308" s="93"/>
    </row>
    <row r="309" spans="2:7">
      <c r="B309" s="93"/>
      <c r="C309" s="93"/>
      <c r="D309" s="93"/>
      <c r="E309" s="93"/>
      <c r="F309" s="93"/>
      <c r="G309" s="93"/>
    </row>
    <row r="310" spans="2:7" ht="28.5" customHeight="1">
      <c r="B310" s="55" t="s">
        <v>214</v>
      </c>
      <c r="C310" s="56" t="s">
        <v>49</v>
      </c>
      <c r="D310" s="82" t="s">
        <v>50</v>
      </c>
      <c r="E310" s="82" t="s">
        <v>215</v>
      </c>
      <c r="F310" s="95" t="s">
        <v>10</v>
      </c>
      <c r="G310" s="56" t="s">
        <v>113</v>
      </c>
    </row>
    <row r="311" spans="2:7">
      <c r="B311" s="96" t="s">
        <v>216</v>
      </c>
      <c r="C311" s="97"/>
      <c r="D311" s="97"/>
      <c r="E311" s="97">
        <v>0</v>
      </c>
      <c r="F311" s="97">
        <v>0</v>
      </c>
      <c r="G311" s="98">
        <v>0</v>
      </c>
    </row>
    <row r="312" spans="2:7">
      <c r="B312" s="99" t="s">
        <v>217</v>
      </c>
      <c r="C312" s="49">
        <v>711770.49</v>
      </c>
      <c r="D312" s="100">
        <v>21692094.829999998</v>
      </c>
      <c r="E312" s="49">
        <f>+D312-C312</f>
        <v>20980324.34</v>
      </c>
      <c r="F312" s="101"/>
      <c r="G312" s="102"/>
    </row>
    <row r="313" spans="2:7">
      <c r="B313" s="99" t="s">
        <v>218</v>
      </c>
      <c r="C313" s="49">
        <v>10232253.470000001</v>
      </c>
      <c r="D313" s="100">
        <v>47982265.659999996</v>
      </c>
      <c r="E313" s="49">
        <f t="shared" ref="E313:E321" si="3">+D313-C313</f>
        <v>37750012.189999998</v>
      </c>
      <c r="F313" s="101"/>
      <c r="G313" s="102"/>
    </row>
    <row r="314" spans="2:7">
      <c r="B314" s="99" t="s">
        <v>219</v>
      </c>
      <c r="C314" s="49">
        <v>3034861</v>
      </c>
      <c r="D314" s="100">
        <v>550</v>
      </c>
      <c r="E314" s="49">
        <f t="shared" si="3"/>
        <v>-3034311</v>
      </c>
      <c r="F314" s="101"/>
      <c r="G314" s="102"/>
    </row>
    <row r="315" spans="2:7">
      <c r="B315" s="99" t="s">
        <v>220</v>
      </c>
      <c r="C315" s="49">
        <v>7588373.7999999998</v>
      </c>
      <c r="D315" s="100">
        <v>0</v>
      </c>
      <c r="E315" s="49">
        <f t="shared" si="3"/>
        <v>-7588373.7999999998</v>
      </c>
      <c r="F315" s="101"/>
      <c r="G315" s="102"/>
    </row>
    <row r="316" spans="2:7">
      <c r="B316" s="99" t="s">
        <v>221</v>
      </c>
      <c r="C316" s="49">
        <v>550500</v>
      </c>
      <c r="D316" s="100">
        <v>0</v>
      </c>
      <c r="E316" s="49">
        <f t="shared" si="3"/>
        <v>-550500</v>
      </c>
      <c r="F316" s="101"/>
      <c r="G316" s="102"/>
    </row>
    <row r="317" spans="2:7">
      <c r="B317" s="99" t="s">
        <v>222</v>
      </c>
      <c r="C317" s="49">
        <v>0</v>
      </c>
      <c r="D317" s="100">
        <v>3034861</v>
      </c>
      <c r="E317" s="49">
        <f t="shared" si="3"/>
        <v>3034861</v>
      </c>
      <c r="F317" s="101"/>
      <c r="G317" s="102"/>
    </row>
    <row r="318" spans="2:7">
      <c r="B318" s="99" t="s">
        <v>223</v>
      </c>
      <c r="C318" s="49">
        <v>0</v>
      </c>
      <c r="D318" s="100">
        <v>7588373.7999999998</v>
      </c>
      <c r="E318" s="49">
        <f t="shared" si="3"/>
        <v>7588373.7999999998</v>
      </c>
      <c r="F318" s="101"/>
      <c r="G318" s="102"/>
    </row>
    <row r="319" spans="2:7">
      <c r="B319" s="99" t="s">
        <v>224</v>
      </c>
      <c r="C319" s="49">
        <v>896152.95</v>
      </c>
      <c r="D319" s="100">
        <v>1607923.44</v>
      </c>
      <c r="E319" s="49">
        <f t="shared" si="3"/>
        <v>711770.49</v>
      </c>
      <c r="F319" s="101"/>
      <c r="G319" s="102"/>
    </row>
    <row r="320" spans="2:7">
      <c r="B320" s="99" t="s">
        <v>225</v>
      </c>
      <c r="C320" s="49">
        <v>33907194.439999998</v>
      </c>
      <c r="D320" s="100">
        <v>44139447.909999996</v>
      </c>
      <c r="E320" s="49">
        <f t="shared" si="3"/>
        <v>10232253.469999999</v>
      </c>
      <c r="F320" s="101"/>
      <c r="G320" s="102"/>
    </row>
    <row r="321" spans="2:7">
      <c r="B321" s="99" t="s">
        <v>226</v>
      </c>
      <c r="C321" s="49">
        <v>0</v>
      </c>
      <c r="D321" s="100">
        <v>550500</v>
      </c>
      <c r="E321" s="49">
        <f t="shared" si="3"/>
        <v>550500</v>
      </c>
      <c r="F321" s="101"/>
      <c r="G321" s="102"/>
    </row>
    <row r="322" spans="2:7" ht="19.5" customHeight="1">
      <c r="B322" s="93"/>
      <c r="C322" s="33">
        <f>SUM(C312:C321)</f>
        <v>56921106.149999999</v>
      </c>
      <c r="D322" s="33">
        <f>SUM(D312:D321)</f>
        <v>126596016.63999999</v>
      </c>
      <c r="E322" s="33">
        <f>SUM(E312:E321)</f>
        <v>69674910.49000001</v>
      </c>
      <c r="F322" s="20"/>
      <c r="G322" s="20"/>
    </row>
    <row r="323" spans="2:7">
      <c r="B323" s="93"/>
      <c r="C323" s="93"/>
      <c r="D323" s="93"/>
      <c r="E323" s="93"/>
      <c r="F323" s="93"/>
      <c r="G323" s="93"/>
    </row>
    <row r="324" spans="2:7" s="93" customFormat="1"/>
    <row r="325" spans="2:7" s="93" customFormat="1">
      <c r="B325" s="103"/>
      <c r="C325" s="103"/>
      <c r="D325" s="103"/>
      <c r="E325" s="103"/>
      <c r="F325" s="103"/>
    </row>
    <row r="326" spans="2:7" s="93" customFormat="1" ht="27" customHeight="1">
      <c r="B326" s="88" t="s">
        <v>227</v>
      </c>
      <c r="C326" s="84" t="s">
        <v>49</v>
      </c>
      <c r="D326" s="20" t="s">
        <v>50</v>
      </c>
      <c r="E326" s="20" t="s">
        <v>215</v>
      </c>
      <c r="F326" s="95" t="s">
        <v>113</v>
      </c>
    </row>
    <row r="327" spans="2:7" s="93" customFormat="1" ht="14.25" customHeight="1">
      <c r="B327" s="104" t="s">
        <v>228</v>
      </c>
      <c r="C327" s="105"/>
      <c r="D327" s="106"/>
      <c r="E327" s="106">
        <f>-C327+D327</f>
        <v>0</v>
      </c>
      <c r="F327" s="107"/>
    </row>
    <row r="328" spans="2:7" s="93" customFormat="1" ht="14.25" customHeight="1">
      <c r="B328" s="29" t="s">
        <v>229</v>
      </c>
      <c r="C328" s="105">
        <v>-2913049.99</v>
      </c>
      <c r="D328" s="106">
        <v>4339405.04</v>
      </c>
      <c r="E328" s="106">
        <f t="shared" ref="E328:E338" si="4">-C328+D328</f>
        <v>7252455.0300000003</v>
      </c>
      <c r="F328" s="49"/>
    </row>
    <row r="329" spans="2:7" s="93" customFormat="1">
      <c r="B329" s="29" t="s">
        <v>230</v>
      </c>
      <c r="C329" s="105">
        <v>-15804883.18</v>
      </c>
      <c r="D329" s="106">
        <v>-15847488.82</v>
      </c>
      <c r="E329" s="106">
        <f t="shared" si="4"/>
        <v>-42605.640000000596</v>
      </c>
      <c r="F329" s="101"/>
    </row>
    <row r="330" spans="2:7" s="93" customFormat="1" ht="15">
      <c r="B330" s="29" t="s">
        <v>231</v>
      </c>
      <c r="C330" s="108">
        <v>-16749257.859999999</v>
      </c>
      <c r="D330" s="106">
        <v>-16749257.859999999</v>
      </c>
      <c r="E330" s="106">
        <f t="shared" si="4"/>
        <v>0</v>
      </c>
      <c r="F330" s="101"/>
    </row>
    <row r="331" spans="2:7" s="93" customFormat="1" ht="15">
      <c r="B331" s="29" t="s">
        <v>232</v>
      </c>
      <c r="C331" s="108">
        <v>0</v>
      </c>
      <c r="D331" s="106">
        <v>-3592569.92</v>
      </c>
      <c r="E331" s="106">
        <f t="shared" si="4"/>
        <v>-3592569.92</v>
      </c>
      <c r="F331" s="101"/>
    </row>
    <row r="332" spans="2:7" s="93" customFormat="1">
      <c r="B332" s="29" t="s">
        <v>233</v>
      </c>
      <c r="C332" s="105">
        <v>378298.88</v>
      </c>
      <c r="D332" s="106">
        <v>596075.88</v>
      </c>
      <c r="E332" s="106">
        <f t="shared" si="4"/>
        <v>217777</v>
      </c>
      <c r="F332" s="101"/>
    </row>
    <row r="333" spans="2:7" s="93" customFormat="1" ht="15">
      <c r="B333" s="29" t="s">
        <v>234</v>
      </c>
      <c r="C333" s="108">
        <v>360196.66</v>
      </c>
      <c r="D333" s="106">
        <v>474498</v>
      </c>
      <c r="E333" s="106">
        <f t="shared" si="4"/>
        <v>114301.34000000003</v>
      </c>
      <c r="F333" s="101"/>
    </row>
    <row r="334" spans="2:7" s="93" customFormat="1">
      <c r="B334" s="29" t="s">
        <v>235</v>
      </c>
      <c r="C334" s="105">
        <v>6807175.0800000001</v>
      </c>
      <c r="D334" s="106">
        <v>6807175.0800000001</v>
      </c>
      <c r="E334" s="106">
        <f t="shared" si="4"/>
        <v>0</v>
      </c>
      <c r="F334" s="101"/>
    </row>
    <row r="335" spans="2:7" s="93" customFormat="1">
      <c r="B335" s="29" t="s">
        <v>236</v>
      </c>
      <c r="C335" s="105">
        <v>24186913.48</v>
      </c>
      <c r="D335" s="106">
        <v>24186913.48</v>
      </c>
      <c r="E335" s="106">
        <f t="shared" si="4"/>
        <v>0</v>
      </c>
      <c r="F335" s="101"/>
    </row>
    <row r="336" spans="2:7" s="93" customFormat="1">
      <c r="B336" s="29" t="s">
        <v>237</v>
      </c>
      <c r="C336" s="105">
        <v>1842407.63</v>
      </c>
      <c r="D336" s="106">
        <v>1842407.63</v>
      </c>
      <c r="E336" s="106">
        <f t="shared" si="4"/>
        <v>0</v>
      </c>
      <c r="F336" s="101"/>
    </row>
    <row r="337" spans="2:6" s="93" customFormat="1">
      <c r="B337" s="29" t="s">
        <v>238</v>
      </c>
      <c r="C337" s="105">
        <v>0</v>
      </c>
      <c r="D337" s="106">
        <v>196155.96</v>
      </c>
      <c r="E337" s="106">
        <f t="shared" si="4"/>
        <v>196155.96</v>
      </c>
      <c r="F337" s="101"/>
    </row>
    <row r="338" spans="2:6" s="93" customFormat="1">
      <c r="B338" s="68" t="s">
        <v>239</v>
      </c>
      <c r="C338" s="109">
        <v>0</v>
      </c>
      <c r="D338" s="106">
        <v>70333.820000000007</v>
      </c>
      <c r="E338" s="106">
        <f t="shared" si="4"/>
        <v>70333.820000000007</v>
      </c>
      <c r="F338" s="101"/>
    </row>
    <row r="339" spans="2:6" s="93" customFormat="1" ht="20.25" customHeight="1">
      <c r="C339" s="33">
        <f>SUM(C327:C338)</f>
        <v>-1892199.3000000035</v>
      </c>
      <c r="D339" s="33">
        <f>SUM(D327:D338)</f>
        <v>2323648.2899999986</v>
      </c>
      <c r="E339" s="33">
        <f>SUM(E327:E338)</f>
        <v>4215847.59</v>
      </c>
      <c r="F339" s="20"/>
    </row>
    <row r="340" spans="2:6" s="93" customFormat="1" ht="20.25" customHeight="1">
      <c r="C340" s="110"/>
      <c r="D340" s="111"/>
      <c r="E340" s="111"/>
      <c r="F340" s="110"/>
    </row>
    <row r="341" spans="2:6" s="93" customFormat="1" ht="20.25" customHeight="1">
      <c r="C341" s="110"/>
      <c r="D341" s="111"/>
      <c r="E341" s="111"/>
      <c r="F341" s="110"/>
    </row>
    <row r="342" spans="2:6" s="93" customFormat="1" ht="20.25" customHeight="1">
      <c r="C342" s="110"/>
      <c r="D342" s="111"/>
      <c r="E342" s="111"/>
      <c r="F342" s="110"/>
    </row>
    <row r="343" spans="2:6" s="93" customFormat="1" ht="20.25" customHeight="1">
      <c r="C343" s="110"/>
      <c r="D343" s="111"/>
      <c r="E343" s="111"/>
      <c r="F343" s="110"/>
    </row>
    <row r="344" spans="2:6" s="93" customFormat="1" ht="20.25" customHeight="1">
      <c r="C344" s="110"/>
      <c r="D344" s="111"/>
      <c r="E344" s="111"/>
      <c r="F344" s="110"/>
    </row>
    <row r="345" spans="2:6" s="93" customFormat="1"/>
    <row r="346" spans="2:6" s="93" customFormat="1">
      <c r="B346" s="94" t="s">
        <v>240</v>
      </c>
    </row>
    <row r="347" spans="2:6" s="93" customFormat="1"/>
    <row r="348" spans="2:6" s="93" customFormat="1" ht="30.75" customHeight="1">
      <c r="B348" s="55" t="s">
        <v>241</v>
      </c>
      <c r="C348" s="84" t="s">
        <v>49</v>
      </c>
      <c r="D348" s="20" t="s">
        <v>50</v>
      </c>
      <c r="E348" s="20" t="s">
        <v>51</v>
      </c>
    </row>
    <row r="349" spans="2:6" s="93" customFormat="1">
      <c r="B349" s="96" t="s">
        <v>242</v>
      </c>
      <c r="C349" s="97"/>
      <c r="D349" s="97"/>
      <c r="E349" s="98"/>
    </row>
    <row r="350" spans="2:6" s="93" customFormat="1">
      <c r="B350" s="99" t="s">
        <v>243</v>
      </c>
      <c r="C350" s="49">
        <v>13007157.609999999</v>
      </c>
      <c r="D350" s="100">
        <v>17669218.829999998</v>
      </c>
      <c r="E350" s="100">
        <f>+D350-C350</f>
        <v>4662061.2199999988</v>
      </c>
    </row>
    <row r="351" spans="2:6" s="93" customFormat="1">
      <c r="B351" s="99" t="s">
        <v>244</v>
      </c>
      <c r="C351" s="49">
        <v>335598.98</v>
      </c>
      <c r="D351" s="100">
        <v>528696.56999999995</v>
      </c>
      <c r="E351" s="100">
        <f t="shared" ref="E351:E363" si="5">+D351-C351</f>
        <v>193097.58999999997</v>
      </c>
    </row>
    <row r="352" spans="2:6" s="93" customFormat="1">
      <c r="B352" s="99" t="s">
        <v>245</v>
      </c>
      <c r="C352" s="49">
        <v>39115.769999999997</v>
      </c>
      <c r="D352" s="100">
        <v>545.91999999999996</v>
      </c>
      <c r="E352" s="100">
        <f t="shared" si="5"/>
        <v>-38569.85</v>
      </c>
    </row>
    <row r="353" spans="1:5" s="93" customFormat="1">
      <c r="B353" s="99" t="s">
        <v>246</v>
      </c>
      <c r="C353" s="49">
        <v>40788.94</v>
      </c>
      <c r="D353" s="100">
        <v>17081.12</v>
      </c>
      <c r="E353" s="100">
        <f t="shared" si="5"/>
        <v>-23707.820000000003</v>
      </c>
    </row>
    <row r="354" spans="1:5" s="93" customFormat="1">
      <c r="B354" s="99" t="s">
        <v>247</v>
      </c>
      <c r="C354" s="29">
        <v>7.0000000000000007E-2</v>
      </c>
      <c r="D354" s="112">
        <v>0</v>
      </c>
      <c r="E354" s="100">
        <f t="shared" si="5"/>
        <v>-7.0000000000000007E-2</v>
      </c>
    </row>
    <row r="355" spans="1:5" s="93" customFormat="1">
      <c r="B355" s="29" t="s">
        <v>248</v>
      </c>
      <c r="C355" s="49">
        <v>1001871.19</v>
      </c>
      <c r="D355" s="100">
        <v>13276.88</v>
      </c>
      <c r="E355" s="100">
        <f t="shared" si="5"/>
        <v>-988594.30999999994</v>
      </c>
    </row>
    <row r="356" spans="1:5" s="93" customFormat="1">
      <c r="B356" s="29" t="s">
        <v>249</v>
      </c>
      <c r="C356" s="49">
        <v>1001980.7</v>
      </c>
      <c r="D356" s="100">
        <v>7473.36</v>
      </c>
      <c r="E356" s="100">
        <f t="shared" si="5"/>
        <v>-994507.34</v>
      </c>
    </row>
    <row r="357" spans="1:5" s="93" customFormat="1">
      <c r="B357" s="29" t="s">
        <v>250</v>
      </c>
      <c r="C357" s="49">
        <v>10.25</v>
      </c>
      <c r="D357" s="100">
        <v>2301518.48</v>
      </c>
      <c r="E357" s="100">
        <f t="shared" si="5"/>
        <v>2301508.23</v>
      </c>
    </row>
    <row r="358" spans="1:5" s="93" customFormat="1">
      <c r="B358" s="29" t="s">
        <v>251</v>
      </c>
      <c r="C358" s="49">
        <v>0</v>
      </c>
      <c r="D358" s="100">
        <v>2846411.28</v>
      </c>
      <c r="E358" s="100">
        <f t="shared" si="5"/>
        <v>2846411.28</v>
      </c>
    </row>
    <row r="359" spans="1:5" s="93" customFormat="1">
      <c r="B359" s="29" t="s">
        <v>252</v>
      </c>
      <c r="C359" s="49">
        <v>0</v>
      </c>
      <c r="D359" s="100">
        <v>4057689.26</v>
      </c>
      <c r="E359" s="100">
        <f t="shared" si="5"/>
        <v>4057689.26</v>
      </c>
    </row>
    <row r="360" spans="1:5" s="93" customFormat="1">
      <c r="B360" s="29" t="s">
        <v>253</v>
      </c>
      <c r="C360" s="49">
        <v>0</v>
      </c>
      <c r="D360" s="100">
        <v>4662.5</v>
      </c>
      <c r="E360" s="100">
        <f t="shared" si="5"/>
        <v>4662.5</v>
      </c>
    </row>
    <row r="361" spans="1:5" s="93" customFormat="1">
      <c r="B361" s="29" t="s">
        <v>254</v>
      </c>
      <c r="C361" s="49">
        <v>0</v>
      </c>
      <c r="D361" s="100">
        <v>1698152.04</v>
      </c>
      <c r="E361" s="100">
        <f t="shared" si="5"/>
        <v>1698152.04</v>
      </c>
    </row>
    <row r="362" spans="1:5" s="93" customFormat="1">
      <c r="B362" s="29" t="s">
        <v>255</v>
      </c>
      <c r="C362" s="49">
        <v>0</v>
      </c>
      <c r="D362" s="100">
        <v>45841.73</v>
      </c>
      <c r="E362" s="100">
        <f t="shared" si="5"/>
        <v>45841.73</v>
      </c>
    </row>
    <row r="363" spans="1:5" s="93" customFormat="1">
      <c r="B363" s="29" t="s">
        <v>256</v>
      </c>
      <c r="C363" s="49">
        <v>0</v>
      </c>
      <c r="D363" s="100">
        <v>6000005</v>
      </c>
      <c r="E363" s="100">
        <f t="shared" si="5"/>
        <v>6000005</v>
      </c>
    </row>
    <row r="364" spans="1:5" s="93" customFormat="1">
      <c r="A364" s="113"/>
      <c r="B364" s="68"/>
      <c r="C364" s="69"/>
      <c r="D364" s="86"/>
      <c r="E364" s="100"/>
    </row>
    <row r="365" spans="1:5" s="93" customFormat="1" ht="21.75" customHeight="1">
      <c r="C365" s="54">
        <f>SUM(C350:C364)</f>
        <v>15426523.509999998</v>
      </c>
      <c r="D365" s="54">
        <f>SUM(D350:D364)</f>
        <v>35190572.969999999</v>
      </c>
      <c r="E365" s="54">
        <f>SUM(E350:E364)</f>
        <v>19764049.459999997</v>
      </c>
    </row>
    <row r="366" spans="1:5" s="93" customFormat="1"/>
    <row r="367" spans="1:5" s="93" customFormat="1"/>
    <row r="368" spans="1:5" s="93" customFormat="1" ht="24" customHeight="1">
      <c r="B368" s="88" t="s">
        <v>257</v>
      </c>
      <c r="C368" s="114" t="s">
        <v>51</v>
      </c>
      <c r="D368" s="114" t="s">
        <v>258</v>
      </c>
      <c r="E368" s="115"/>
    </row>
    <row r="369" spans="2:7" s="93" customFormat="1">
      <c r="B369" s="116" t="s">
        <v>259</v>
      </c>
      <c r="C369" s="102"/>
      <c r="D369" s="101"/>
      <c r="E369" s="117"/>
    </row>
    <row r="370" spans="2:7" s="93" customFormat="1">
      <c r="B370" s="29" t="s">
        <v>260</v>
      </c>
      <c r="C370" s="50">
        <v>21115591.719999999</v>
      </c>
      <c r="D370" s="101"/>
      <c r="E370" s="117"/>
    </row>
    <row r="371" spans="2:7" s="93" customFormat="1">
      <c r="B371" s="116" t="s">
        <v>55</v>
      </c>
      <c r="C371" s="50"/>
      <c r="D371" s="101"/>
      <c r="E371" s="117"/>
    </row>
    <row r="372" spans="2:7" s="93" customFormat="1">
      <c r="B372" s="118" t="s">
        <v>261</v>
      </c>
      <c r="C372" s="50">
        <v>354250</v>
      </c>
      <c r="D372" s="101"/>
      <c r="E372" s="117"/>
    </row>
    <row r="373" spans="2:7" s="93" customFormat="1">
      <c r="B373" s="29" t="s">
        <v>262</v>
      </c>
      <c r="C373" s="50">
        <v>1197420</v>
      </c>
      <c r="D373" s="101"/>
      <c r="E373" s="117"/>
    </row>
    <row r="374" spans="2:7" s="93" customFormat="1">
      <c r="B374" s="29"/>
      <c r="C374" s="50"/>
      <c r="D374" s="101"/>
      <c r="E374" s="117"/>
    </row>
    <row r="375" spans="2:7" s="93" customFormat="1">
      <c r="B375" s="29"/>
      <c r="C375" s="50"/>
      <c r="D375" s="101"/>
      <c r="E375" s="117"/>
    </row>
    <row r="376" spans="2:7" s="93" customFormat="1">
      <c r="B376" s="68"/>
      <c r="C376" s="49"/>
      <c r="D376" s="101"/>
      <c r="E376" s="117"/>
    </row>
    <row r="377" spans="2:7" s="93" customFormat="1" ht="18" customHeight="1">
      <c r="C377" s="90">
        <f>SUM(C369:C376)</f>
        <v>22667261.719999999</v>
      </c>
      <c r="D377" s="20"/>
      <c r="E377" s="115"/>
      <c r="F377" s="115"/>
      <c r="G377" s="115"/>
    </row>
    <row r="378" spans="2:7" s="93" customFormat="1">
      <c r="F378" s="115"/>
      <c r="G378" s="115"/>
    </row>
    <row r="379" spans="2:7" s="93" customFormat="1" ht="15">
      <c r="B379" s="119" t="s">
        <v>263</v>
      </c>
      <c r="F379" s="115"/>
      <c r="G379" s="115"/>
    </row>
    <row r="380" spans="2:7" s="93" customFormat="1">
      <c r="F380" s="115"/>
      <c r="G380" s="115"/>
    </row>
    <row r="381" spans="2:7" s="93" customFormat="1">
      <c r="F381" s="115"/>
      <c r="G381" s="115"/>
    </row>
    <row r="382" spans="2:7" s="93" customFormat="1">
      <c r="B382" s="94" t="s">
        <v>264</v>
      </c>
      <c r="F382" s="115"/>
      <c r="G382" s="115"/>
    </row>
    <row r="383" spans="2:7" s="93" customFormat="1" ht="12" customHeight="1">
      <c r="B383" s="94" t="s">
        <v>265</v>
      </c>
      <c r="F383" s="115"/>
      <c r="G383" s="115"/>
    </row>
    <row r="384" spans="2:7" s="93" customFormat="1" ht="13.5">
      <c r="B384" s="202"/>
      <c r="C384" s="202"/>
      <c r="D384" s="202"/>
      <c r="E384" s="202"/>
      <c r="F384" s="115"/>
      <c r="G384" s="115"/>
    </row>
    <row r="385" spans="2:7" s="93" customFormat="1">
      <c r="F385" s="115"/>
      <c r="G385" s="115"/>
    </row>
    <row r="386" spans="2:7" s="93" customFormat="1" ht="15">
      <c r="B386" s="189" t="s">
        <v>266</v>
      </c>
      <c r="C386" s="190"/>
      <c r="D386" s="190"/>
      <c r="E386" s="191"/>
      <c r="F386" s="115"/>
      <c r="G386" s="115"/>
    </row>
    <row r="387" spans="2:7" s="93" customFormat="1" ht="15">
      <c r="B387" s="192" t="s">
        <v>267</v>
      </c>
      <c r="C387" s="193"/>
      <c r="D387" s="193"/>
      <c r="E387" s="194"/>
      <c r="F387" s="115"/>
      <c r="G387" s="120"/>
    </row>
    <row r="388" spans="2:7" s="93" customFormat="1" ht="15">
      <c r="B388" s="195" t="s">
        <v>268</v>
      </c>
      <c r="C388" s="196"/>
      <c r="D388" s="196"/>
      <c r="E388" s="197"/>
      <c r="F388" s="115"/>
      <c r="G388" s="120"/>
    </row>
    <row r="389" spans="2:7" s="93" customFormat="1" ht="15">
      <c r="B389" s="198" t="s">
        <v>269</v>
      </c>
      <c r="C389" s="199"/>
      <c r="D389" s="121"/>
      <c r="E389" s="122">
        <v>100004253.34999999</v>
      </c>
      <c r="F389" s="115"/>
      <c r="G389" s="120"/>
    </row>
    <row r="390" spans="2:7" s="93" customFormat="1" ht="14.25">
      <c r="B390" s="188"/>
      <c r="C390" s="188"/>
      <c r="D390" s="123"/>
      <c r="E390" s="121"/>
      <c r="F390" s="115"/>
      <c r="G390" s="120"/>
    </row>
    <row r="391" spans="2:7" s="93" customFormat="1" ht="15">
      <c r="B391" s="182" t="s">
        <v>270</v>
      </c>
      <c r="C391" s="183"/>
      <c r="D391" s="124"/>
      <c r="E391" s="125">
        <f>SUM(D391:D396)</f>
        <v>0</v>
      </c>
      <c r="F391" s="115"/>
      <c r="G391" s="115"/>
    </row>
    <row r="392" spans="2:7" s="93" customFormat="1" ht="15">
      <c r="B392" s="184" t="s">
        <v>271</v>
      </c>
      <c r="C392" s="185"/>
      <c r="D392" s="126" t="s">
        <v>272</v>
      </c>
      <c r="E392" s="127"/>
      <c r="F392" s="115"/>
      <c r="G392" s="115"/>
    </row>
    <row r="393" spans="2:7" s="93" customFormat="1" ht="15">
      <c r="B393" s="184" t="s">
        <v>273</v>
      </c>
      <c r="C393" s="185"/>
      <c r="D393" s="126" t="s">
        <v>272</v>
      </c>
      <c r="E393" s="127"/>
      <c r="F393" s="115"/>
      <c r="G393" s="115"/>
    </row>
    <row r="394" spans="2:7" s="93" customFormat="1" ht="15">
      <c r="B394" s="184" t="s">
        <v>274</v>
      </c>
      <c r="C394" s="185"/>
      <c r="D394" s="126" t="s">
        <v>272</v>
      </c>
      <c r="E394" s="127"/>
      <c r="F394" s="115"/>
      <c r="G394" s="115"/>
    </row>
    <row r="395" spans="2:7" s="93" customFormat="1" ht="15">
      <c r="B395" s="184" t="s">
        <v>275</v>
      </c>
      <c r="C395" s="185"/>
      <c r="D395" s="126" t="s">
        <v>272</v>
      </c>
      <c r="E395" s="127"/>
      <c r="F395" s="115"/>
      <c r="G395" s="115"/>
    </row>
    <row r="396" spans="2:7" s="93" customFormat="1" ht="15">
      <c r="B396" s="184" t="s">
        <v>276</v>
      </c>
      <c r="C396" s="185"/>
      <c r="D396" s="126"/>
      <c r="E396" s="127"/>
      <c r="F396" s="120"/>
      <c r="G396" s="115"/>
    </row>
    <row r="397" spans="2:7" s="93" customFormat="1" ht="14.25">
      <c r="B397" s="188"/>
      <c r="C397" s="188"/>
      <c r="D397" s="123"/>
      <c r="E397" s="121"/>
      <c r="F397" s="115"/>
      <c r="G397" s="115"/>
    </row>
    <row r="398" spans="2:7" s="93" customFormat="1" ht="15">
      <c r="B398" s="182" t="s">
        <v>277</v>
      </c>
      <c r="C398" s="183"/>
      <c r="D398" s="124"/>
      <c r="E398" s="128">
        <f>SUM(D398:D402)</f>
        <v>69674910.489999995</v>
      </c>
      <c r="F398" s="120"/>
      <c r="G398" s="115"/>
    </row>
    <row r="399" spans="2:7" s="93" customFormat="1" ht="15">
      <c r="B399" s="184" t="s">
        <v>278</v>
      </c>
      <c r="C399" s="185"/>
      <c r="D399" s="126" t="s">
        <v>272</v>
      </c>
      <c r="E399" s="127"/>
      <c r="F399" s="115"/>
      <c r="G399" s="115"/>
    </row>
    <row r="400" spans="2:7" s="93" customFormat="1" ht="15">
      <c r="B400" s="184" t="s">
        <v>279</v>
      </c>
      <c r="C400" s="185"/>
      <c r="D400" s="126" t="s">
        <v>272</v>
      </c>
      <c r="E400" s="127"/>
      <c r="F400" s="115"/>
      <c r="G400" s="115"/>
    </row>
    <row r="401" spans="2:7" s="93" customFormat="1" ht="15">
      <c r="B401" s="184" t="s">
        <v>280</v>
      </c>
      <c r="C401" s="185"/>
      <c r="D401" s="126" t="s">
        <v>272</v>
      </c>
      <c r="E401" s="127"/>
      <c r="F401" s="115"/>
      <c r="G401" s="115"/>
    </row>
    <row r="402" spans="2:7" s="93" customFormat="1" ht="15">
      <c r="B402" s="186" t="s">
        <v>281</v>
      </c>
      <c r="C402" s="187"/>
      <c r="D402" s="129">
        <v>69674910.489999995</v>
      </c>
      <c r="E402" s="130"/>
      <c r="F402" s="115"/>
      <c r="G402" s="115"/>
    </row>
    <row r="403" spans="2:7" s="93" customFormat="1" ht="14.25">
      <c r="B403" s="188"/>
      <c r="C403" s="188"/>
      <c r="D403" s="121"/>
      <c r="E403" s="121"/>
      <c r="F403" s="115"/>
      <c r="G403" s="115"/>
    </row>
    <row r="404" spans="2:7" s="93" customFormat="1" ht="15">
      <c r="B404" s="169" t="s">
        <v>282</v>
      </c>
      <c r="C404" s="170"/>
      <c r="D404" s="121"/>
      <c r="E404" s="131">
        <f>+E389+E391-E398</f>
        <v>30329342.859999999</v>
      </c>
      <c r="F404" s="115"/>
      <c r="G404" s="120"/>
    </row>
    <row r="405" spans="2:7" s="93" customFormat="1">
      <c r="F405" s="132"/>
      <c r="G405" s="120"/>
    </row>
    <row r="406" spans="2:7" s="93" customFormat="1">
      <c r="F406" s="115"/>
      <c r="G406" s="115"/>
    </row>
    <row r="407" spans="2:7" s="93" customFormat="1">
      <c r="B407" s="171" t="s">
        <v>283</v>
      </c>
      <c r="C407" s="172"/>
      <c r="D407" s="172"/>
      <c r="E407" s="173"/>
      <c r="F407" s="115"/>
      <c r="G407" s="115"/>
    </row>
    <row r="408" spans="2:7" s="93" customFormat="1">
      <c r="B408" s="174" t="s">
        <v>267</v>
      </c>
      <c r="C408" s="175"/>
      <c r="D408" s="175"/>
      <c r="E408" s="176"/>
      <c r="F408" s="115"/>
      <c r="G408" s="115"/>
    </row>
    <row r="409" spans="2:7" s="93" customFormat="1">
      <c r="B409" s="177" t="s">
        <v>268</v>
      </c>
      <c r="C409" s="178"/>
      <c r="D409" s="178"/>
      <c r="E409" s="179"/>
      <c r="F409" s="115"/>
      <c r="G409" s="115"/>
    </row>
    <row r="410" spans="2:7" s="93" customFormat="1">
      <c r="B410" s="180" t="s">
        <v>284</v>
      </c>
      <c r="C410" s="181"/>
      <c r="D410" s="133"/>
      <c r="E410" s="134">
        <v>48657199.539999999</v>
      </c>
      <c r="F410" s="115"/>
      <c r="G410" s="115"/>
    </row>
    <row r="411" spans="2:7" s="93" customFormat="1">
      <c r="B411" s="166"/>
      <c r="C411" s="166"/>
      <c r="F411" s="115"/>
      <c r="G411" s="115"/>
    </row>
    <row r="412" spans="2:7" s="93" customFormat="1">
      <c r="B412" s="167" t="s">
        <v>285</v>
      </c>
      <c r="C412" s="168"/>
      <c r="D412" s="135"/>
      <c r="E412" s="136">
        <f>SUM(D412:D429)</f>
        <v>22667261.719999999</v>
      </c>
      <c r="F412" s="115"/>
      <c r="G412" s="115"/>
    </row>
    <row r="413" spans="2:7" s="93" customFormat="1">
      <c r="B413" s="159" t="s">
        <v>286</v>
      </c>
      <c r="C413" s="160"/>
      <c r="D413" s="137" t="s">
        <v>272</v>
      </c>
      <c r="E413" s="138"/>
      <c r="F413" s="115"/>
      <c r="G413" s="115"/>
    </row>
    <row r="414" spans="2:7" s="93" customFormat="1">
      <c r="B414" s="159" t="s">
        <v>287</v>
      </c>
      <c r="C414" s="160"/>
      <c r="D414" s="137">
        <v>354250</v>
      </c>
      <c r="E414" s="138"/>
      <c r="F414" s="115"/>
      <c r="G414" s="115"/>
    </row>
    <row r="415" spans="2:7" s="93" customFormat="1">
      <c r="B415" s="159" t="s">
        <v>288</v>
      </c>
      <c r="C415" s="160"/>
      <c r="D415" s="137" t="s">
        <v>272</v>
      </c>
      <c r="E415" s="138"/>
      <c r="F415" s="115"/>
      <c r="G415" s="115"/>
    </row>
    <row r="416" spans="2:7" s="93" customFormat="1">
      <c r="B416" s="159" t="s">
        <v>289</v>
      </c>
      <c r="C416" s="160"/>
      <c r="D416" s="137">
        <v>1197420</v>
      </c>
      <c r="E416" s="138"/>
      <c r="F416" s="115"/>
      <c r="G416" s="115"/>
    </row>
    <row r="417" spans="2:8" s="93" customFormat="1">
      <c r="B417" s="159" t="s">
        <v>290</v>
      </c>
      <c r="C417" s="160"/>
      <c r="D417" s="137" t="s">
        <v>272</v>
      </c>
      <c r="E417" s="138"/>
      <c r="F417" s="115"/>
      <c r="G417" s="120"/>
    </row>
    <row r="418" spans="2:8" s="93" customFormat="1">
      <c r="B418" s="159" t="s">
        <v>291</v>
      </c>
      <c r="C418" s="160"/>
      <c r="D418" s="137" t="s">
        <v>272</v>
      </c>
      <c r="E418" s="138"/>
      <c r="F418" s="115"/>
      <c r="G418" s="115"/>
    </row>
    <row r="419" spans="2:8" s="93" customFormat="1">
      <c r="B419" s="159" t="s">
        <v>292</v>
      </c>
      <c r="C419" s="160"/>
      <c r="D419" s="137" t="s">
        <v>272</v>
      </c>
      <c r="E419" s="138"/>
      <c r="F419" s="115"/>
      <c r="G419" s="120"/>
    </row>
    <row r="420" spans="2:8" s="93" customFormat="1">
      <c r="B420" s="159" t="s">
        <v>293</v>
      </c>
      <c r="C420" s="160"/>
      <c r="D420" s="137" t="s">
        <v>272</v>
      </c>
      <c r="E420" s="138"/>
      <c r="F420" s="115"/>
      <c r="G420" s="115"/>
    </row>
    <row r="421" spans="2:8" s="93" customFormat="1">
      <c r="B421" s="159" t="s">
        <v>294</v>
      </c>
      <c r="C421" s="160"/>
      <c r="D421" s="137" t="s">
        <v>272</v>
      </c>
      <c r="E421" s="138"/>
      <c r="F421" s="115"/>
      <c r="G421" s="120"/>
    </row>
    <row r="422" spans="2:8" s="93" customFormat="1">
      <c r="B422" s="159" t="s">
        <v>295</v>
      </c>
      <c r="C422" s="160"/>
      <c r="D422" s="137">
        <v>21115591.719999999</v>
      </c>
      <c r="E422" s="138"/>
      <c r="F422" s="120"/>
      <c r="G422" s="120"/>
    </row>
    <row r="423" spans="2:8" s="93" customFormat="1">
      <c r="B423" s="159" t="s">
        <v>296</v>
      </c>
      <c r="C423" s="160"/>
      <c r="D423" s="137" t="s">
        <v>272</v>
      </c>
      <c r="E423" s="138"/>
      <c r="F423" s="115"/>
      <c r="G423" s="120"/>
      <c r="H423" s="139"/>
    </row>
    <row r="424" spans="2:8" s="93" customFormat="1">
      <c r="B424" s="159" t="s">
        <v>297</v>
      </c>
      <c r="C424" s="160"/>
      <c r="D424" s="137" t="s">
        <v>272</v>
      </c>
      <c r="E424" s="138"/>
      <c r="F424" s="115"/>
      <c r="G424" s="120"/>
      <c r="H424" s="139"/>
    </row>
    <row r="425" spans="2:8" s="93" customFormat="1">
      <c r="B425" s="159" t="s">
        <v>298</v>
      </c>
      <c r="C425" s="160"/>
      <c r="D425" s="137" t="s">
        <v>272</v>
      </c>
      <c r="E425" s="138"/>
      <c r="F425" s="115"/>
      <c r="G425" s="140"/>
    </row>
    <row r="426" spans="2:8" s="93" customFormat="1">
      <c r="B426" s="159" t="s">
        <v>299</v>
      </c>
      <c r="C426" s="160"/>
      <c r="D426" s="137" t="s">
        <v>272</v>
      </c>
      <c r="E426" s="138"/>
      <c r="F426" s="115"/>
      <c r="G426" s="115"/>
    </row>
    <row r="427" spans="2:8" s="93" customFormat="1">
      <c r="B427" s="159" t="s">
        <v>300</v>
      </c>
      <c r="C427" s="160"/>
      <c r="D427" s="141" t="s">
        <v>272</v>
      </c>
      <c r="E427" s="138"/>
      <c r="F427" s="120"/>
      <c r="G427" s="115"/>
    </row>
    <row r="428" spans="2:8" s="93" customFormat="1" ht="12.75" customHeight="1">
      <c r="B428" s="159" t="s">
        <v>301</v>
      </c>
      <c r="C428" s="160"/>
      <c r="D428" s="141" t="s">
        <v>272</v>
      </c>
      <c r="E428" s="138"/>
      <c r="F428" s="115"/>
      <c r="G428" s="115"/>
    </row>
    <row r="429" spans="2:8" s="93" customFormat="1">
      <c r="B429" s="161" t="s">
        <v>302</v>
      </c>
      <c r="C429" s="162"/>
      <c r="D429" s="141" t="s">
        <v>272</v>
      </c>
      <c r="E429" s="138"/>
      <c r="F429" s="115"/>
      <c r="G429" s="115"/>
    </row>
    <row r="430" spans="2:8" s="93" customFormat="1">
      <c r="B430" s="166"/>
      <c r="C430" s="166"/>
      <c r="F430" s="115"/>
      <c r="G430" s="115"/>
    </row>
    <row r="431" spans="2:8" s="93" customFormat="1">
      <c r="B431" s="167" t="s">
        <v>303</v>
      </c>
      <c r="C431" s="168"/>
      <c r="D431" s="135"/>
      <c r="E431" s="136">
        <f>SUM(D431:D438)</f>
        <v>0</v>
      </c>
      <c r="F431" s="115"/>
      <c r="G431" s="115"/>
    </row>
    <row r="432" spans="2:8" s="93" customFormat="1">
      <c r="B432" s="159" t="s">
        <v>304</v>
      </c>
      <c r="C432" s="160"/>
      <c r="D432" s="141" t="s">
        <v>272</v>
      </c>
      <c r="E432" s="138"/>
      <c r="F432" s="115"/>
      <c r="G432" s="115"/>
    </row>
    <row r="433" spans="2:7" s="93" customFormat="1">
      <c r="B433" s="159" t="s">
        <v>305</v>
      </c>
      <c r="C433" s="160"/>
      <c r="D433" s="141" t="s">
        <v>272</v>
      </c>
      <c r="E433" s="138"/>
      <c r="F433" s="115"/>
      <c r="G433" s="115"/>
    </row>
    <row r="434" spans="2:7" s="93" customFormat="1">
      <c r="B434" s="159" t="s">
        <v>306</v>
      </c>
      <c r="C434" s="160"/>
      <c r="D434" s="141" t="s">
        <v>272</v>
      </c>
      <c r="E434" s="138"/>
      <c r="F434" s="115"/>
      <c r="G434" s="115"/>
    </row>
    <row r="435" spans="2:7" s="93" customFormat="1">
      <c r="B435" s="159" t="s">
        <v>307</v>
      </c>
      <c r="C435" s="160"/>
      <c r="D435" s="141" t="s">
        <v>272</v>
      </c>
      <c r="E435" s="138"/>
      <c r="F435" s="115"/>
      <c r="G435" s="115"/>
    </row>
    <row r="436" spans="2:7" s="93" customFormat="1">
      <c r="B436" s="159" t="s">
        <v>308</v>
      </c>
      <c r="C436" s="160"/>
      <c r="D436" s="141" t="s">
        <v>272</v>
      </c>
      <c r="E436" s="138"/>
      <c r="F436" s="115"/>
      <c r="G436" s="120"/>
    </row>
    <row r="437" spans="2:7" s="93" customFormat="1">
      <c r="B437" s="159" t="s">
        <v>309</v>
      </c>
      <c r="C437" s="160"/>
      <c r="D437" s="141" t="s">
        <v>272</v>
      </c>
      <c r="E437" s="138"/>
      <c r="F437" s="115"/>
      <c r="G437" s="115"/>
    </row>
    <row r="438" spans="2:7" s="93" customFormat="1">
      <c r="B438" s="161" t="s">
        <v>310</v>
      </c>
      <c r="C438" s="162"/>
      <c r="D438" s="141"/>
      <c r="E438" s="138"/>
      <c r="F438" s="115"/>
      <c r="G438" s="115"/>
    </row>
    <row r="439" spans="2:7" s="93" customFormat="1">
      <c r="B439" s="163"/>
      <c r="C439" s="163"/>
      <c r="F439" s="115"/>
      <c r="G439" s="115"/>
    </row>
    <row r="440" spans="2:7" s="93" customFormat="1">
      <c r="B440" s="142" t="s">
        <v>311</v>
      </c>
      <c r="E440" s="143">
        <f>+E410-E412+E431</f>
        <v>25989937.82</v>
      </c>
      <c r="F440" s="120"/>
      <c r="G440" s="120"/>
    </row>
    <row r="441" spans="2:7" s="93" customFormat="1">
      <c r="F441" s="144"/>
      <c r="G441" s="132"/>
    </row>
    <row r="442" spans="2:7">
      <c r="F442" s="145"/>
      <c r="G442" s="146"/>
    </row>
    <row r="443" spans="2:7">
      <c r="F443" s="10"/>
      <c r="G443" s="10"/>
    </row>
    <row r="444" spans="2:7">
      <c r="B444" s="164" t="s">
        <v>312</v>
      </c>
      <c r="C444" s="164"/>
      <c r="D444" s="164"/>
      <c r="E444" s="164"/>
      <c r="F444" s="164"/>
      <c r="G444" s="10"/>
    </row>
    <row r="445" spans="2:7">
      <c r="B445" s="147"/>
      <c r="C445" s="147"/>
      <c r="D445" s="147"/>
      <c r="E445" s="147"/>
      <c r="F445" s="147"/>
      <c r="G445" s="10"/>
    </row>
    <row r="446" spans="2:7">
      <c r="B446" s="147"/>
      <c r="C446" s="147"/>
      <c r="D446" s="147"/>
      <c r="E446" s="147"/>
      <c r="F446" s="147"/>
      <c r="G446" s="10"/>
    </row>
    <row r="447" spans="2:7" ht="21" customHeight="1">
      <c r="B447" s="55" t="s">
        <v>313</v>
      </c>
      <c r="C447" s="56" t="s">
        <v>49</v>
      </c>
      <c r="D447" s="82" t="s">
        <v>50</v>
      </c>
      <c r="E447" s="82" t="s">
        <v>51</v>
      </c>
      <c r="F447" s="10"/>
      <c r="G447" s="10"/>
    </row>
    <row r="448" spans="2:7">
      <c r="B448" s="21" t="s">
        <v>314</v>
      </c>
      <c r="C448" s="148">
        <v>0</v>
      </c>
      <c r="D448" s="149"/>
      <c r="E448" s="149"/>
      <c r="F448" s="10"/>
      <c r="G448" s="10"/>
    </row>
    <row r="449" spans="2:7">
      <c r="B449" s="23"/>
      <c r="C449" s="150">
        <v>0</v>
      </c>
      <c r="D449" s="39"/>
      <c r="E449" s="39"/>
      <c r="F449" s="10"/>
      <c r="G449" s="10"/>
    </row>
    <row r="450" spans="2:7">
      <c r="B450" s="25"/>
      <c r="C450" s="151">
        <v>0</v>
      </c>
      <c r="D450" s="152">
        <v>0</v>
      </c>
      <c r="E450" s="152">
        <v>0</v>
      </c>
      <c r="F450" s="10"/>
      <c r="G450" s="10"/>
    </row>
    <row r="451" spans="2:7" ht="21" customHeight="1">
      <c r="C451" s="20">
        <f>SUM(C449:C450)</f>
        <v>0</v>
      </c>
      <c r="D451" s="20">
        <f>SUM(D449:D450)</f>
        <v>0</v>
      </c>
      <c r="E451" s="20">
        <f>SUM(E449:E450)</f>
        <v>0</v>
      </c>
      <c r="F451" s="10"/>
      <c r="G451" s="10"/>
    </row>
    <row r="452" spans="2:7">
      <c r="F452" s="10"/>
      <c r="G452" s="10"/>
    </row>
    <row r="453" spans="2:7">
      <c r="F453" s="10"/>
      <c r="G453" s="10"/>
    </row>
    <row r="454" spans="2:7">
      <c r="B454" s="153" t="s">
        <v>315</v>
      </c>
      <c r="F454" s="10"/>
      <c r="G454" s="10"/>
    </row>
    <row r="455" spans="2:7" ht="12" customHeight="1">
      <c r="F455" s="10"/>
      <c r="G455" s="10"/>
    </row>
    <row r="456" spans="2:7">
      <c r="C456" s="85"/>
      <c r="D456" s="85"/>
      <c r="E456" s="85"/>
    </row>
    <row r="457" spans="2:7">
      <c r="B457" s="10"/>
      <c r="C457" s="154"/>
      <c r="D457" s="154"/>
      <c r="E457" s="154"/>
      <c r="F457" s="10"/>
    </row>
    <row r="458" spans="2:7">
      <c r="B458" s="10"/>
      <c r="C458" s="154"/>
      <c r="D458" s="154"/>
      <c r="E458" s="154"/>
      <c r="F458" s="10"/>
    </row>
    <row r="459" spans="2:7">
      <c r="B459" s="10"/>
      <c r="C459" s="10"/>
      <c r="D459" s="10"/>
      <c r="E459" s="10"/>
      <c r="F459" s="10"/>
      <c r="G459" s="10"/>
    </row>
    <row r="460" spans="2:7">
      <c r="B460" s="154"/>
      <c r="C460" s="154"/>
      <c r="D460" s="154"/>
      <c r="E460" s="154"/>
      <c r="F460" s="154"/>
      <c r="G460" s="154"/>
    </row>
    <row r="461" spans="2:7">
      <c r="B461" s="155"/>
      <c r="C461" s="10"/>
      <c r="D461" s="165"/>
      <c r="E461" s="165"/>
      <c r="F461" s="10"/>
      <c r="G461" s="156"/>
    </row>
    <row r="462" spans="2:7">
      <c r="B462" s="155"/>
      <c r="C462" s="10"/>
      <c r="D462" s="158"/>
      <c r="E462" s="158"/>
      <c r="F462" s="156"/>
      <c r="G462" s="157"/>
    </row>
    <row r="463" spans="2:7">
      <c r="B463" s="154"/>
      <c r="C463" s="154"/>
      <c r="D463" s="154"/>
      <c r="E463" s="154"/>
      <c r="F463" s="154"/>
      <c r="G463" s="85"/>
    </row>
    <row r="464" spans="2:7">
      <c r="B464" s="154"/>
      <c r="C464" s="154"/>
      <c r="D464" s="154"/>
      <c r="E464" s="154"/>
      <c r="F464" s="154"/>
      <c r="G464" s="85"/>
    </row>
    <row r="468" ht="12.75" customHeight="1"/>
    <row r="471" ht="12.75" customHeight="1"/>
  </sheetData>
  <mergeCells count="67">
    <mergeCell ref="B384:E384"/>
    <mergeCell ref="A2:L2"/>
    <mergeCell ref="A3:L3"/>
    <mergeCell ref="A4:L4"/>
    <mergeCell ref="A9:L9"/>
    <mergeCell ref="D74:E74"/>
    <mergeCell ref="D174:E174"/>
    <mergeCell ref="D181:E181"/>
    <mergeCell ref="D188:E188"/>
    <mergeCell ref="D195:E195"/>
    <mergeCell ref="D225:E225"/>
    <mergeCell ref="D233:E233"/>
    <mergeCell ref="B397:C397"/>
    <mergeCell ref="B386:E386"/>
    <mergeCell ref="B387:E387"/>
    <mergeCell ref="B388:E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11:C411"/>
    <mergeCell ref="B398:C398"/>
    <mergeCell ref="B399:C399"/>
    <mergeCell ref="B400:C400"/>
    <mergeCell ref="B401:C401"/>
    <mergeCell ref="B402:C402"/>
    <mergeCell ref="B403:C403"/>
    <mergeCell ref="B404:C404"/>
    <mergeCell ref="B407:E407"/>
    <mergeCell ref="B408:E408"/>
    <mergeCell ref="B409:E409"/>
    <mergeCell ref="B410:C410"/>
    <mergeCell ref="B423:C423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35:C435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D462:E462"/>
    <mergeCell ref="B436:C436"/>
    <mergeCell ref="B437:C437"/>
    <mergeCell ref="B438:C438"/>
    <mergeCell ref="B439:C439"/>
    <mergeCell ref="B444:F444"/>
    <mergeCell ref="D461:E461"/>
  </mergeCells>
  <dataValidations count="4">
    <dataValidation allowBlank="1" showInputMessage="1" showErrorMessage="1" prompt="Especificar origen de dicho recurso: Federal, Estatal, Municipal, Particulares." sqref="D170 D177 D184"/>
    <dataValidation allowBlank="1" showInputMessage="1" showErrorMessage="1" prompt="Características cualitativas significativas que les impacten financieramente." sqref="D134:E134 E170 E177 E184"/>
    <dataValidation allowBlank="1" showInputMessage="1" showErrorMessage="1" prompt="Corresponde al número de la cuenta de acuerdo al Plan de Cuentas emitido por el CONAC (DOF 22/11/2010)." sqref="B134"/>
    <dataValidation allowBlank="1" showInputMessage="1" showErrorMessage="1" prompt="Saldo final del periodo que corresponde la cuenta pública presentada (mensual:  enero, febrero, marzo, etc.; trimestral: 1er, 2do, 3ro. o 4to.)." sqref="C134 C170 C177 C184"/>
  </dataValidations>
  <pageMargins left="0.46" right="0.70866141732283472" top="0.38" bottom="0.74803149606299213" header="0.31496062992125984" footer="0.31496062992125984"/>
  <pageSetup scale="34" fitToHeight="4" orientation="landscape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2018-10-11T20:40:43Z</dcterms:created>
  <dcterms:modified xsi:type="dcterms:W3CDTF">2018-10-15T16:00:05Z</dcterms:modified>
</cp:coreProperties>
</file>